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 tabRatio="601" activeTab="2"/>
  </bookViews>
  <sheets>
    <sheet name="Cấp tỉnh" sheetId="2" r:id="rId1"/>
    <sheet name="Cấp huyện" sheetId="3" r:id="rId2"/>
    <sheet name="Cấp xã" sheetId="4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4" l="1"/>
  <c r="F66" i="4"/>
  <c r="E66" i="4"/>
  <c r="D66" i="4"/>
  <c r="C66" i="4"/>
  <c r="G33" i="4"/>
  <c r="F33" i="4"/>
  <c r="F8" i="4" s="1"/>
  <c r="E33" i="4"/>
  <c r="D33" i="4"/>
  <c r="D8" i="4" s="1"/>
  <c r="C33" i="4"/>
  <c r="G8" i="4"/>
  <c r="E8" i="4"/>
  <c r="C8" i="4"/>
  <c r="G66" i="3"/>
  <c r="F66" i="3"/>
  <c r="E66" i="3"/>
  <c r="D66" i="3"/>
  <c r="C66" i="3"/>
  <c r="F57" i="3"/>
  <c r="G8" i="3"/>
  <c r="F8" i="3"/>
  <c r="E8" i="3"/>
  <c r="D8" i="3"/>
  <c r="C8" i="3"/>
  <c r="G38" i="2" l="1"/>
  <c r="F38" i="2"/>
  <c r="E38" i="2"/>
  <c r="D38" i="2"/>
  <c r="C38" i="2"/>
  <c r="E59" i="2" l="1"/>
  <c r="D59" i="2"/>
  <c r="C59" i="2"/>
  <c r="F59" i="2"/>
  <c r="G59" i="2"/>
  <c r="G42" i="2"/>
  <c r="F42" i="2"/>
  <c r="E42" i="2"/>
  <c r="D42" i="2"/>
  <c r="C42" i="2"/>
  <c r="G65" i="2" l="1"/>
  <c r="F65" i="2"/>
  <c r="E65" i="2"/>
  <c r="D65" i="2"/>
  <c r="D7" i="2" s="1"/>
  <c r="C65" i="2"/>
  <c r="C7" i="2" s="1"/>
  <c r="G12" i="2" l="1"/>
  <c r="G7" i="2" s="1"/>
  <c r="F12" i="2"/>
  <c r="F7" i="2" s="1"/>
  <c r="E12" i="2"/>
  <c r="E7" i="2" s="1"/>
</calcChain>
</file>

<file path=xl/sharedStrings.xml><?xml version="1.0" encoding="utf-8"?>
<sst xmlns="http://schemas.openxmlformats.org/spreadsheetml/2006/main" count="215" uniqueCount="77">
  <si>
    <t>STT</t>
  </si>
  <si>
    <t>An Giang</t>
  </si>
  <si>
    <t>Bà Rịa - Vũng Tàu</t>
  </si>
  <si>
    <t>Bắc Giang</t>
  </si>
  <si>
    <t>Bắc Kạn</t>
  </si>
  <si>
    <t>Bạc Liêu</t>
  </si>
  <si>
    <t>Bắc Ninh</t>
  </si>
  <si>
    <t>Bến Tre</t>
  </si>
  <si>
    <t>Bình Định</t>
  </si>
  <si>
    <t>Bình Dương</t>
  </si>
  <si>
    <t>Bình Phước</t>
  </si>
  <si>
    <t>Bình Thuận</t>
  </si>
  <si>
    <t>Cà Mau</t>
  </si>
  <si>
    <t>Không có số liệu cụ thể</t>
  </si>
  <si>
    <t>Cần Thơ</t>
  </si>
  <si>
    <t>Cao Bằng</t>
  </si>
  <si>
    <t>Đắk Nông</t>
  </si>
  <si>
    <t>Điện Biên</t>
  </si>
  <si>
    <t>Đồng Nai</t>
  </si>
  <si>
    <t>Đồng Tháp</t>
  </si>
  <si>
    <t>Tổng</t>
  </si>
  <si>
    <t>Gia Lai</t>
  </si>
  <si>
    <t>Hà Giang</t>
  </si>
  <si>
    <t>Hà Nam</t>
  </si>
  <si>
    <t>Hà Nội</t>
  </si>
  <si>
    <t>Hà Tĩnh</t>
  </si>
  <si>
    <t>Hải Dương</t>
  </si>
  <si>
    <t>Hải Phòng</t>
  </si>
  <si>
    <t>Hậu Giang</t>
  </si>
  <si>
    <t>Hòa Bình</t>
  </si>
  <si>
    <t>Hưng Yên</t>
  </si>
  <si>
    <t>Khánh Hòa</t>
  </si>
  <si>
    <t>Kiên Giang</t>
  </si>
  <si>
    <t>Kon Tum</t>
  </si>
  <si>
    <t>Lâm Đồng</t>
  </si>
  <si>
    <t>Lạng Sơn</t>
  </si>
  <si>
    <t>Lào Cai</t>
  </si>
  <si>
    <t>Long An</t>
  </si>
  <si>
    <t>Nam Định</t>
  </si>
  <si>
    <t>Nghệ An</t>
  </si>
  <si>
    <t>Ninh Bình</t>
  </si>
  <si>
    <t>Ninh Thuận</t>
  </si>
  <si>
    <t>Phú Thọ</t>
  </si>
  <si>
    <t>Quảng Bình</t>
  </si>
  <si>
    <t>Quảng Nam</t>
  </si>
  <si>
    <t>Quảng Ngãi</t>
  </si>
  <si>
    <t>Quảng Ninh</t>
  </si>
  <si>
    <t>Quảng Trị</t>
  </si>
  <si>
    <t>Sóc Trăng</t>
  </si>
  <si>
    <t>Sơn La</t>
  </si>
  <si>
    <t>Tây Ninh</t>
  </si>
  <si>
    <t>Thái Bình</t>
  </si>
  <si>
    <t>Thái Nguyên</t>
  </si>
  <si>
    <t>Thanh Hóa</t>
  </si>
  <si>
    <t>Thừa Thiên Huế</t>
  </si>
  <si>
    <t>Tiền Giang</t>
  </si>
  <si>
    <t>Trà Vinh</t>
  </si>
  <si>
    <t>Tuyên Quang</t>
  </si>
  <si>
    <t>Vĩnh Phúc</t>
  </si>
  <si>
    <t>Yên Bái</t>
  </si>
  <si>
    <t>Hồ Chí Minh</t>
  </si>
  <si>
    <t>Đà Nẵng</t>
  </si>
  <si>
    <t>Đắk Lắk</t>
  </si>
  <si>
    <t>Vĩnh Long</t>
  </si>
  <si>
    <t>Phú Yên</t>
  </si>
  <si>
    <t>Lai Châu</t>
  </si>
  <si>
    <t>Hằng năm 70 - 100 triệu đồng/đơn vị</t>
  </si>
  <si>
    <t>Kinh phí NSNN cấp tỉnh</t>
  </si>
  <si>
    <t>Kinh phí NSNN cấp huyện</t>
  </si>
  <si>
    <t>Kinh phí NSNN cấp xã</t>
  </si>
  <si>
    <t>Địa phương</t>
  </si>
  <si>
    <t>Độc lập – Tự do – Hạnh phúc</t>
  </si>
  <si>
    <t>CỘNG HÒA XÃ HỘI CHỦ NGHĨA VIỆT NAM</t>
  </si>
  <si>
    <t>BỘ TƯ PHÁP</t>
  </si>
  <si>
    <r>
      <rPr>
        <b/>
        <sz val="13"/>
        <color theme="1"/>
        <rFont val="Times New Roman"/>
        <family val="1"/>
      </rPr>
      <t xml:space="preserve">PHỤ LỤC VI 
KINH PHÍ BỐ TRÍ CHO CÔNG TÁC PBGDPL VÀ TRIỂN KHAI THỰC HIỆN CHƯƠNG TRÌNH, ĐỀ ÁN (cấp xã)
</t>
    </r>
    <r>
      <rPr>
        <i/>
        <sz val="13"/>
        <color theme="1"/>
        <rFont val="Times New Roman"/>
        <family val="1"/>
      </rPr>
      <t>(Ban hành kèm theo Báo cáo số  22/BC-BTP ngày 08 tháng 02 năm 2022 của Bộ Tư pháp)</t>
    </r>
  </si>
  <si>
    <r>
      <rPr>
        <b/>
        <sz val="13"/>
        <color theme="1"/>
        <rFont val="Times New Roman"/>
        <family val="1"/>
      </rPr>
      <t xml:space="preserve">PHỤ LỤC VI 
KINH PHÍ BỐ TRÍ CHO CÔNG TÁC PBGDP, VÀ TRIỂN KHAI THỰC HIỆN CHƯƠNG TRÌNH, ĐỀ ÁN (cấp huyện)
</t>
    </r>
    <r>
      <rPr>
        <i/>
        <sz val="13"/>
        <color theme="1"/>
        <rFont val="Times New Roman"/>
        <family val="1"/>
      </rPr>
      <t>(Ban hành kèm theo Báo cáo số 22/BC-BTP ngày 08 tháng 02 năm 2022 của Bộ Tư pháp)</t>
    </r>
  </si>
  <si>
    <r>
      <rPr>
        <b/>
        <sz val="13"/>
        <color theme="1"/>
        <rFont val="Times New Roman"/>
        <family val="1"/>
      </rPr>
      <t xml:space="preserve">PHỤ LỤC VI 
KINH PHÍ BỐ TRÍ CHO CÔNG TÁC PBGDPL VÀ TRIỂN KHAI THỰC HIỆN CHƯƠNG TRÌNH, ĐỀ ÁN (cấp tỉnh)
</t>
    </r>
    <r>
      <rPr>
        <i/>
        <sz val="13"/>
        <color theme="1"/>
        <rFont val="Times New Roman"/>
        <family val="1"/>
      </rPr>
      <t>(Ban hành kèm theo Báo cáo số 22/BC-BTP ngày 08 tháng 02 năm 2022 của Bộ Tư pháp)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</si>
</sst>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6"/>
      <color indexed="8"/>
      <name val="Times New Roman"/>
      <family val="1"/>
    </font>
    <font>
      <b/>
      <sz val="14"/>
      <color indexed="8"/>
      <name val="Times New Roman"/>
      <family val="1"/>
    </font>
    <font>
      <b/>
      <u/>
      <sz val="14"/>
      <color indexed="8"/>
      <name val="Times New Roman"/>
      <family val="1"/>
    </font>
    <font>
      <b/>
      <sz val="1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41" fontId="0" fillId="0" borderId="0" xfId="2" applyFont="1"/>
    <xf numFmtId="41" fontId="0" fillId="0" borderId="0" xfId="2" applyNumberFormat="1" applyFont="1"/>
    <xf numFmtId="0" fontId="3" fillId="0" borderId="0" xfId="0" applyFont="1"/>
    <xf numFmtId="0" fontId="4" fillId="0" borderId="0" xfId="0" applyFont="1"/>
    <xf numFmtId="0" fontId="0" fillId="0" borderId="0" xfId="0" applyFont="1"/>
    <xf numFmtId="0" fontId="5" fillId="0" borderId="0" xfId="0" applyFont="1"/>
    <xf numFmtId="0" fontId="0" fillId="0" borderId="0" xfId="0" applyBorder="1"/>
    <xf numFmtId="0" fontId="0" fillId="2" borderId="0" xfId="0" applyFill="1"/>
    <xf numFmtId="164" fontId="0" fillId="0" borderId="0" xfId="0" applyNumberFormat="1"/>
    <xf numFmtId="0" fontId="7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/>
    </xf>
    <xf numFmtId="0" fontId="7" fillId="0" borderId="0" xfId="0" applyNumberFormat="1" applyFont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/>
    <xf numFmtId="164" fontId="1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37" fontId="6" fillId="0" borderId="1" xfId="1" applyNumberFormat="1" applyFont="1" applyFill="1" applyBorder="1"/>
    <xf numFmtId="37" fontId="6" fillId="0" borderId="1" xfId="1" applyNumberFormat="1" applyFont="1" applyFill="1" applyBorder="1" applyAlignment="1">
      <alignment horizontal="right"/>
    </xf>
    <xf numFmtId="164" fontId="6" fillId="0" borderId="1" xfId="1" applyNumberFormat="1" applyFont="1" applyFill="1" applyBorder="1"/>
    <xf numFmtId="3" fontId="6" fillId="0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37" fontId="6" fillId="0" borderId="1" xfId="2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/>
    <xf numFmtId="37" fontId="6" fillId="0" borderId="1" xfId="1" applyNumberFormat="1" applyFont="1" applyFill="1" applyBorder="1" applyAlignment="1">
      <alignment vertical="top"/>
    </xf>
    <xf numFmtId="3" fontId="6" fillId="0" borderId="1" xfId="0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5" fillId="0" borderId="1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494456</xdr:colOff>
      <xdr:row>2</xdr:row>
      <xdr:rowOff>63500</xdr:rowOff>
    </xdr:from>
    <xdr:to>
      <xdr:col>5</xdr:col>
      <xdr:colOff>653328</xdr:colOff>
      <xdr:row>2</xdr:row>
      <xdr:rowOff>63500</xdr:rowOff>
    </xdr:to>
    <xdr:cxnSp macro="">
      <xdr:nvCxnSpPr>
        <xdr:cNvPr id="6" name="Straight Connector 5"/>
        <xdr:cNvCxnSpPr/>
      </xdr:nvCxnSpPr>
      <xdr:spPr>
        <a:xfrm flipV="1">
          <a:off x="2837606" y="473075"/>
          <a:ext cx="228294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1</xdr:row>
      <xdr:rowOff>66675</xdr:rowOff>
    </xdr:from>
    <xdr:to>
      <xdr:col>1</xdr:col>
      <xdr:colOff>628650</xdr:colOff>
      <xdr:row>1</xdr:row>
      <xdr:rowOff>66675</xdr:rowOff>
    </xdr:to>
    <xdr:cxnSp macro="">
      <xdr:nvCxnSpPr>
        <xdr:cNvPr id="7" name="Straight Connector 6"/>
        <xdr:cNvCxnSpPr/>
      </xdr:nvCxnSpPr>
      <xdr:spPr>
        <a:xfrm>
          <a:off x="457200" y="304800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494456</xdr:colOff>
      <xdr:row>2</xdr:row>
      <xdr:rowOff>63500</xdr:rowOff>
    </xdr:from>
    <xdr:to>
      <xdr:col>5</xdr:col>
      <xdr:colOff>653328</xdr:colOff>
      <xdr:row>2</xdr:row>
      <xdr:rowOff>63500</xdr:rowOff>
    </xdr:to>
    <xdr:cxnSp macro="">
      <xdr:nvCxnSpPr>
        <xdr:cNvPr id="2" name="Straight Connector 1"/>
        <xdr:cNvCxnSpPr/>
      </xdr:nvCxnSpPr>
      <xdr:spPr>
        <a:xfrm flipV="1">
          <a:off x="2837606" y="473075"/>
          <a:ext cx="228294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1</xdr:row>
      <xdr:rowOff>66675</xdr:rowOff>
    </xdr:from>
    <xdr:to>
      <xdr:col>1</xdr:col>
      <xdr:colOff>628650</xdr:colOff>
      <xdr:row>1</xdr:row>
      <xdr:rowOff>66675</xdr:rowOff>
    </xdr:to>
    <xdr:cxnSp macro="">
      <xdr:nvCxnSpPr>
        <xdr:cNvPr id="3" name="Straight Connector 2"/>
        <xdr:cNvCxnSpPr/>
      </xdr:nvCxnSpPr>
      <xdr:spPr>
        <a:xfrm>
          <a:off x="323850" y="285750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494456</xdr:colOff>
      <xdr:row>2</xdr:row>
      <xdr:rowOff>63500</xdr:rowOff>
    </xdr:from>
    <xdr:to>
      <xdr:col>5</xdr:col>
      <xdr:colOff>653328</xdr:colOff>
      <xdr:row>2</xdr:row>
      <xdr:rowOff>63500</xdr:rowOff>
    </xdr:to>
    <xdr:cxnSp macro="">
      <xdr:nvCxnSpPr>
        <xdr:cNvPr id="2" name="Straight Connector 1"/>
        <xdr:cNvCxnSpPr/>
      </xdr:nvCxnSpPr>
      <xdr:spPr>
        <a:xfrm flipV="1">
          <a:off x="2837606" y="473075"/>
          <a:ext cx="228294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1</xdr:row>
      <xdr:rowOff>66675</xdr:rowOff>
    </xdr:from>
    <xdr:to>
      <xdr:col>1</xdr:col>
      <xdr:colOff>628650</xdr:colOff>
      <xdr:row>1</xdr:row>
      <xdr:rowOff>66675</xdr:rowOff>
    </xdr:to>
    <xdr:cxnSp macro="">
      <xdr:nvCxnSpPr>
        <xdr:cNvPr id="3" name="Straight Connector 2"/>
        <xdr:cNvCxnSpPr/>
      </xdr:nvCxnSpPr>
      <xdr:spPr>
        <a:xfrm>
          <a:off x="323850" y="285750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zoomScaleNormal="100" workbookViewId="0">
      <selection activeCell="F9" sqref="F9"/>
    </sheetView>
  </sheetViews>
  <sheetFormatPr defaultRowHeight="15" x14ac:dyDescent="0.25"/>
  <cols>
    <col min="1" max="1" width="4.28515625" style="1" customWidth="1"/>
    <col min="2" max="2" width="15.7109375" customWidth="1"/>
    <col min="3" max="3" width="15.140625" customWidth="1"/>
    <col min="4" max="4" width="15.85546875" customWidth="1"/>
    <col min="5" max="5" width="16" customWidth="1"/>
    <col min="6" max="6" width="15.5703125" customWidth="1"/>
    <col min="7" max="7" width="15.85546875" customWidth="1"/>
    <col min="8" max="8" width="19" bestFit="1" customWidth="1"/>
  </cols>
  <sheetData>
    <row r="1" spans="1:8" ht="17.25" customHeight="1" x14ac:dyDescent="0.3">
      <c r="A1" s="34" t="s">
        <v>73</v>
      </c>
      <c r="B1" s="35"/>
      <c r="C1" s="36" t="s">
        <v>72</v>
      </c>
      <c r="D1" s="36"/>
      <c r="E1" s="36"/>
      <c r="F1" s="36"/>
      <c r="G1" s="36"/>
    </row>
    <row r="2" spans="1:8" ht="15" customHeight="1" x14ac:dyDescent="0.3">
      <c r="A2" s="14"/>
      <c r="B2" s="13"/>
      <c r="C2" s="37" t="s">
        <v>71</v>
      </c>
      <c r="D2" s="37"/>
      <c r="E2" s="37"/>
      <c r="F2" s="37"/>
      <c r="G2" s="37"/>
    </row>
    <row r="3" spans="1:8" ht="17.25" customHeight="1" x14ac:dyDescent="0.25">
      <c r="A3" s="14"/>
      <c r="B3" s="12"/>
      <c r="C3" s="12"/>
      <c r="D3" s="12"/>
      <c r="E3" s="12"/>
      <c r="F3" s="13"/>
      <c r="G3" s="12"/>
    </row>
    <row r="4" spans="1:8" ht="79.5" customHeight="1" x14ac:dyDescent="0.25">
      <c r="A4" s="38" t="s">
        <v>76</v>
      </c>
      <c r="B4" s="38"/>
      <c r="C4" s="38"/>
      <c r="D4" s="38"/>
      <c r="E4" s="38"/>
      <c r="F4" s="38"/>
      <c r="G4" s="38"/>
    </row>
    <row r="5" spans="1:8" ht="15" customHeight="1" x14ac:dyDescent="0.25">
      <c r="A5" s="39" t="s">
        <v>0</v>
      </c>
      <c r="B5" s="40" t="s">
        <v>70</v>
      </c>
      <c r="C5" s="42" t="s">
        <v>67</v>
      </c>
      <c r="D5" s="42"/>
      <c r="E5" s="42"/>
      <c r="F5" s="42"/>
      <c r="G5" s="42"/>
    </row>
    <row r="6" spans="1:8" x14ac:dyDescent="0.25">
      <c r="A6" s="39"/>
      <c r="B6" s="40"/>
      <c r="C6" s="31">
        <v>2017</v>
      </c>
      <c r="D6" s="31">
        <v>2018</v>
      </c>
      <c r="E6" s="31">
        <v>2019</v>
      </c>
      <c r="F6" s="31">
        <v>2020</v>
      </c>
      <c r="G6" s="31">
        <v>2021</v>
      </c>
    </row>
    <row r="7" spans="1:8" x14ac:dyDescent="0.25">
      <c r="A7" s="15"/>
      <c r="B7" s="16" t="s">
        <v>20</v>
      </c>
      <c r="C7" s="17">
        <f t="shared" ref="C7:G7" si="0">SUM(C8:C70)</f>
        <v>158456240000</v>
      </c>
      <c r="D7" s="17">
        <f t="shared" si="0"/>
        <v>161822109000</v>
      </c>
      <c r="E7" s="17">
        <f t="shared" si="0"/>
        <v>203380389097</v>
      </c>
      <c r="F7" s="17">
        <f t="shared" si="0"/>
        <v>204425235714</v>
      </c>
      <c r="G7" s="17">
        <f t="shared" si="0"/>
        <v>186706013342</v>
      </c>
      <c r="H7" s="9"/>
    </row>
    <row r="8" spans="1:8" x14ac:dyDescent="0.25">
      <c r="A8" s="19">
        <v>1</v>
      </c>
      <c r="B8" s="20" t="s">
        <v>1</v>
      </c>
      <c r="C8" s="21">
        <v>100000000</v>
      </c>
      <c r="D8" s="21">
        <v>0</v>
      </c>
      <c r="E8" s="22">
        <v>1675290000</v>
      </c>
      <c r="F8" s="22">
        <v>1590000000</v>
      </c>
      <c r="G8" s="22">
        <v>670000000</v>
      </c>
    </row>
    <row r="9" spans="1:8" x14ac:dyDescent="0.25">
      <c r="A9" s="19">
        <v>2</v>
      </c>
      <c r="B9" s="20" t="s">
        <v>2</v>
      </c>
      <c r="C9" s="23">
        <v>625602000</v>
      </c>
      <c r="D9" s="23">
        <v>696078000</v>
      </c>
      <c r="E9" s="23">
        <v>1135485000</v>
      </c>
      <c r="F9" s="23">
        <v>962714000</v>
      </c>
      <c r="G9" s="23">
        <v>1131825000</v>
      </c>
    </row>
    <row r="10" spans="1:8" x14ac:dyDescent="0.25">
      <c r="A10" s="19">
        <v>3</v>
      </c>
      <c r="B10" s="20" t="s">
        <v>3</v>
      </c>
      <c r="C10" s="23">
        <v>27000000000</v>
      </c>
      <c r="D10" s="23">
        <v>29000000000</v>
      </c>
      <c r="E10" s="23">
        <v>25000000000</v>
      </c>
      <c r="F10" s="23">
        <v>24000000000</v>
      </c>
      <c r="G10" s="23">
        <v>23000000000</v>
      </c>
    </row>
    <row r="11" spans="1:8" x14ac:dyDescent="0.25">
      <c r="A11" s="19">
        <v>4</v>
      </c>
      <c r="B11" s="20" t="s">
        <v>4</v>
      </c>
      <c r="C11" s="23">
        <v>275000000</v>
      </c>
      <c r="D11" s="23">
        <v>302000000</v>
      </c>
      <c r="E11" s="23">
        <v>677526897</v>
      </c>
      <c r="F11" s="23">
        <v>1374882000</v>
      </c>
      <c r="G11" s="23">
        <v>663265000</v>
      </c>
    </row>
    <row r="12" spans="1:8" x14ac:dyDescent="0.25">
      <c r="A12" s="19">
        <v>5</v>
      </c>
      <c r="B12" s="20" t="s">
        <v>5</v>
      </c>
      <c r="C12" s="23">
        <v>1095230000</v>
      </c>
      <c r="D12" s="23">
        <v>1174250000</v>
      </c>
      <c r="E12" s="23">
        <f>1601650000+131600000</f>
        <v>1733250000</v>
      </c>
      <c r="F12" s="23">
        <f>1284800000+206320000</f>
        <v>1491120000</v>
      </c>
      <c r="G12" s="23">
        <f>1100200000+506973000</f>
        <v>1607173000</v>
      </c>
    </row>
    <row r="13" spans="1:8" x14ac:dyDescent="0.25">
      <c r="A13" s="19">
        <v>6</v>
      </c>
      <c r="B13" s="20" t="s">
        <v>6</v>
      </c>
      <c r="C13" s="23">
        <v>2195400000</v>
      </c>
      <c r="D13" s="23">
        <v>2563370000</v>
      </c>
      <c r="E13" s="23">
        <v>8550000000</v>
      </c>
      <c r="F13" s="23">
        <v>10560000000</v>
      </c>
      <c r="G13" s="23">
        <v>9240350000</v>
      </c>
    </row>
    <row r="14" spans="1:8" x14ac:dyDescent="0.25">
      <c r="A14" s="19">
        <v>7</v>
      </c>
      <c r="B14" s="20" t="s">
        <v>7</v>
      </c>
      <c r="C14" s="23">
        <v>3775903000</v>
      </c>
      <c r="D14" s="23">
        <v>5221476000</v>
      </c>
      <c r="E14" s="23">
        <v>5563630000</v>
      </c>
      <c r="F14" s="23">
        <v>9161466000</v>
      </c>
      <c r="G14" s="23">
        <v>2375372000</v>
      </c>
    </row>
    <row r="15" spans="1:8" x14ac:dyDescent="0.25">
      <c r="A15" s="19">
        <v>8</v>
      </c>
      <c r="B15" s="20" t="s">
        <v>8</v>
      </c>
      <c r="C15" s="23">
        <v>8900000</v>
      </c>
      <c r="D15" s="23">
        <v>9200000</v>
      </c>
      <c r="E15" s="23">
        <v>9800000</v>
      </c>
      <c r="F15" s="23">
        <v>10500000</v>
      </c>
      <c r="G15" s="23">
        <v>11035999000</v>
      </c>
    </row>
    <row r="16" spans="1:8" s="8" customFormat="1" x14ac:dyDescent="0.25">
      <c r="A16" s="19">
        <v>9</v>
      </c>
      <c r="B16" s="20" t="s">
        <v>9</v>
      </c>
      <c r="C16" s="23">
        <v>1848000000</v>
      </c>
      <c r="D16" s="23">
        <v>2917000000</v>
      </c>
      <c r="E16" s="23">
        <v>3600000000</v>
      </c>
      <c r="F16" s="23">
        <v>3613000000</v>
      </c>
      <c r="G16" s="23">
        <v>1968000000</v>
      </c>
    </row>
    <row r="17" spans="1:7" x14ac:dyDescent="0.25">
      <c r="A17" s="19">
        <v>10</v>
      </c>
      <c r="B17" s="20" t="s">
        <v>10</v>
      </c>
      <c r="C17" s="23">
        <v>332800000</v>
      </c>
      <c r="D17" s="23">
        <v>314880000</v>
      </c>
      <c r="E17" s="23">
        <v>113000000</v>
      </c>
      <c r="F17" s="23">
        <v>114443000</v>
      </c>
      <c r="G17" s="23">
        <v>0</v>
      </c>
    </row>
    <row r="18" spans="1:7" x14ac:dyDescent="0.25">
      <c r="A18" s="19">
        <v>11</v>
      </c>
      <c r="B18" s="20" t="s">
        <v>11</v>
      </c>
      <c r="C18" s="23">
        <v>500000000</v>
      </c>
      <c r="D18" s="23">
        <v>500000000</v>
      </c>
      <c r="E18" s="23">
        <v>500000000</v>
      </c>
      <c r="F18" s="23">
        <v>500000000</v>
      </c>
      <c r="G18" s="23">
        <v>500000000</v>
      </c>
    </row>
    <row r="19" spans="1:7" s="5" customFormat="1" x14ac:dyDescent="0.25">
      <c r="A19" s="19">
        <v>12</v>
      </c>
      <c r="B19" s="20" t="s">
        <v>12</v>
      </c>
      <c r="C19" s="23">
        <v>960000000</v>
      </c>
      <c r="D19" s="23">
        <v>960000000</v>
      </c>
      <c r="E19" s="23">
        <v>1120000000</v>
      </c>
      <c r="F19" s="23">
        <v>1120000000</v>
      </c>
      <c r="G19" s="23">
        <v>1120000000</v>
      </c>
    </row>
    <row r="20" spans="1:7" s="5" customFormat="1" x14ac:dyDescent="0.25">
      <c r="A20" s="19">
        <v>13</v>
      </c>
      <c r="B20" s="20" t="s">
        <v>14</v>
      </c>
      <c r="C20" s="23">
        <v>607000000</v>
      </c>
      <c r="D20" s="23">
        <v>700000000</v>
      </c>
      <c r="E20" s="23">
        <v>876000000</v>
      </c>
      <c r="F20" s="23">
        <v>1372000000</v>
      </c>
      <c r="G20" s="23">
        <v>1290000000</v>
      </c>
    </row>
    <row r="21" spans="1:7" x14ac:dyDescent="0.25">
      <c r="A21" s="19">
        <v>14</v>
      </c>
      <c r="B21" s="20" t="s">
        <v>15</v>
      </c>
      <c r="C21" s="27">
        <v>10800000000</v>
      </c>
      <c r="D21" s="27"/>
      <c r="E21" s="27"/>
      <c r="F21" s="27"/>
      <c r="G21" s="27"/>
    </row>
    <row r="22" spans="1:7" x14ac:dyDescent="0.25">
      <c r="A22" s="19">
        <v>15</v>
      </c>
      <c r="B22" s="20" t="s">
        <v>16</v>
      </c>
      <c r="C22" s="23">
        <v>70000000</v>
      </c>
      <c r="D22" s="23">
        <v>70000000</v>
      </c>
      <c r="E22" s="23">
        <v>110000000</v>
      </c>
      <c r="F22" s="23">
        <v>1435358000</v>
      </c>
      <c r="G22" s="23">
        <v>233503000</v>
      </c>
    </row>
    <row r="23" spans="1:7" x14ac:dyDescent="0.25">
      <c r="A23" s="19">
        <v>16</v>
      </c>
      <c r="B23" s="20" t="s">
        <v>17</v>
      </c>
      <c r="C23" s="27">
        <v>250000000</v>
      </c>
      <c r="D23" s="27">
        <v>350000000</v>
      </c>
      <c r="E23" s="27">
        <v>1416540000</v>
      </c>
      <c r="F23" s="27">
        <v>470000000</v>
      </c>
      <c r="G23" s="27">
        <v>563000000</v>
      </c>
    </row>
    <row r="24" spans="1:7" s="6" customFormat="1" x14ac:dyDescent="0.25">
      <c r="A24" s="19">
        <v>17</v>
      </c>
      <c r="B24" s="20" t="s">
        <v>18</v>
      </c>
      <c r="C24" s="23">
        <v>1200000000</v>
      </c>
      <c r="D24" s="23">
        <v>1850000000</v>
      </c>
      <c r="E24" s="23">
        <v>4032190000</v>
      </c>
      <c r="F24" s="23">
        <v>1342510000</v>
      </c>
      <c r="G24" s="23">
        <v>1760700000</v>
      </c>
    </row>
    <row r="25" spans="1:7" s="8" customFormat="1" x14ac:dyDescent="0.25">
      <c r="A25" s="19">
        <v>18</v>
      </c>
      <c r="B25" s="20" t="s">
        <v>19</v>
      </c>
      <c r="C25" s="23">
        <v>2300000000</v>
      </c>
      <c r="D25" s="23">
        <v>4456860000</v>
      </c>
      <c r="E25" s="23">
        <v>4560380000</v>
      </c>
      <c r="F25" s="23">
        <v>4530380000</v>
      </c>
      <c r="G25" s="23">
        <v>4718370000</v>
      </c>
    </row>
    <row r="26" spans="1:7" s="6" customFormat="1" x14ac:dyDescent="0.25">
      <c r="A26" s="19">
        <v>19</v>
      </c>
      <c r="B26" s="20" t="s">
        <v>21</v>
      </c>
      <c r="C26" s="23">
        <v>1871405000</v>
      </c>
      <c r="D26" s="23">
        <v>2185105000</v>
      </c>
      <c r="E26" s="23">
        <v>2359395000</v>
      </c>
      <c r="F26" s="23">
        <v>2111195000</v>
      </c>
      <c r="G26" s="23">
        <v>1938191000</v>
      </c>
    </row>
    <row r="27" spans="1:7" x14ac:dyDescent="0.25">
      <c r="A27" s="19">
        <v>20</v>
      </c>
      <c r="B27" s="20" t="s">
        <v>22</v>
      </c>
      <c r="C27" s="28">
        <v>6016000000</v>
      </c>
      <c r="D27" s="28"/>
      <c r="E27" s="28"/>
      <c r="F27" s="28"/>
      <c r="G27" s="28"/>
    </row>
    <row r="28" spans="1:7" x14ac:dyDescent="0.25">
      <c r="A28" s="19">
        <v>21</v>
      </c>
      <c r="B28" s="20" t="s">
        <v>23</v>
      </c>
      <c r="C28" s="23">
        <v>280000000</v>
      </c>
      <c r="D28" s="23">
        <v>320000000</v>
      </c>
      <c r="E28" s="23">
        <v>950500000</v>
      </c>
      <c r="F28" s="23">
        <v>350000000</v>
      </c>
      <c r="G28" s="23">
        <v>450000000</v>
      </c>
    </row>
    <row r="29" spans="1:7" x14ac:dyDescent="0.25">
      <c r="A29" s="19">
        <v>22</v>
      </c>
      <c r="B29" s="20" t="s">
        <v>24</v>
      </c>
      <c r="C29" s="23">
        <v>20215000000</v>
      </c>
      <c r="D29" s="23">
        <v>22771856000</v>
      </c>
      <c r="E29" s="23">
        <v>28914680000</v>
      </c>
      <c r="F29" s="23">
        <v>30178085000</v>
      </c>
      <c r="G29" s="23">
        <v>23778560000</v>
      </c>
    </row>
    <row r="30" spans="1:7" x14ac:dyDescent="0.25">
      <c r="A30" s="19">
        <v>23</v>
      </c>
      <c r="B30" s="20" t="s">
        <v>25</v>
      </c>
      <c r="C30" s="27" t="s">
        <v>66</v>
      </c>
      <c r="D30" s="27"/>
      <c r="E30" s="27"/>
      <c r="F30" s="27"/>
      <c r="G30" s="27"/>
    </row>
    <row r="31" spans="1:7" x14ac:dyDescent="0.25">
      <c r="A31" s="19">
        <v>24</v>
      </c>
      <c r="B31" s="20" t="s">
        <v>26</v>
      </c>
      <c r="C31" s="24">
        <v>7790000000</v>
      </c>
      <c r="D31" s="27">
        <v>7870000000</v>
      </c>
      <c r="E31" s="27">
        <v>7920000000</v>
      </c>
      <c r="F31" s="27">
        <v>8240000000</v>
      </c>
      <c r="G31" s="27">
        <v>7750000000</v>
      </c>
    </row>
    <row r="32" spans="1:7" x14ac:dyDescent="0.25">
      <c r="A32" s="19">
        <v>25</v>
      </c>
      <c r="B32" s="20" t="s">
        <v>27</v>
      </c>
      <c r="C32" s="23">
        <v>1970000000</v>
      </c>
      <c r="D32" s="23">
        <v>3000000000</v>
      </c>
      <c r="E32" s="23">
        <v>4076000000</v>
      </c>
      <c r="F32" s="23">
        <v>3920000000</v>
      </c>
      <c r="G32" s="23">
        <v>3920000000</v>
      </c>
    </row>
    <row r="33" spans="1:7" x14ac:dyDescent="0.25">
      <c r="A33" s="19">
        <v>26</v>
      </c>
      <c r="B33" s="20" t="s">
        <v>28</v>
      </c>
      <c r="C33" s="27">
        <v>600000000</v>
      </c>
      <c r="D33" s="27">
        <v>600000000</v>
      </c>
      <c r="E33" s="27">
        <v>1000000000</v>
      </c>
      <c r="F33" s="27">
        <v>1300000000</v>
      </c>
      <c r="G33" s="27">
        <v>1400000000</v>
      </c>
    </row>
    <row r="34" spans="1:7" x14ac:dyDescent="0.25">
      <c r="A34" s="19">
        <v>27</v>
      </c>
      <c r="B34" s="20" t="s">
        <v>29</v>
      </c>
      <c r="C34" s="23">
        <v>2462200000</v>
      </c>
      <c r="D34" s="23">
        <v>1963750000</v>
      </c>
      <c r="E34" s="23">
        <v>1673401000</v>
      </c>
      <c r="F34" s="23">
        <v>2208573000</v>
      </c>
      <c r="G34" s="23">
        <v>1027200000</v>
      </c>
    </row>
    <row r="35" spans="1:7" x14ac:dyDescent="0.25">
      <c r="A35" s="19">
        <v>28</v>
      </c>
      <c r="B35" s="20" t="s">
        <v>30</v>
      </c>
      <c r="C35" s="23">
        <v>0</v>
      </c>
      <c r="D35" s="23">
        <v>0</v>
      </c>
      <c r="E35" s="23">
        <v>977000000</v>
      </c>
      <c r="F35" s="23">
        <v>2253097000</v>
      </c>
      <c r="G35" s="23">
        <v>210000000</v>
      </c>
    </row>
    <row r="36" spans="1:7" s="8" customFormat="1" x14ac:dyDescent="0.25">
      <c r="A36" s="19">
        <v>29</v>
      </c>
      <c r="B36" s="20" t="s">
        <v>31</v>
      </c>
      <c r="C36" s="23">
        <v>0</v>
      </c>
      <c r="D36" s="23">
        <v>270000000</v>
      </c>
      <c r="E36" s="23">
        <v>270000000</v>
      </c>
      <c r="F36" s="23">
        <v>280000000</v>
      </c>
      <c r="G36" s="23">
        <v>280000000</v>
      </c>
    </row>
    <row r="37" spans="1:7" s="5" customFormat="1" x14ac:dyDescent="0.25">
      <c r="A37" s="19">
        <v>30</v>
      </c>
      <c r="B37" s="20" t="s">
        <v>32</v>
      </c>
      <c r="C37" s="23">
        <v>3950000000</v>
      </c>
      <c r="D37" s="23">
        <v>4400000000</v>
      </c>
      <c r="E37" s="23">
        <v>9823805000</v>
      </c>
      <c r="F37" s="23">
        <v>4868182714</v>
      </c>
      <c r="G37" s="23">
        <v>4369256000</v>
      </c>
    </row>
    <row r="38" spans="1:7" x14ac:dyDescent="0.25">
      <c r="A38" s="19">
        <v>31</v>
      </c>
      <c r="B38" s="20" t="s">
        <v>33</v>
      </c>
      <c r="C38" s="27">
        <f>225000000+693700000+151000000</f>
        <v>1069700000</v>
      </c>
      <c r="D38" s="27">
        <f>326000000+930340000+256000000</f>
        <v>1512340000</v>
      </c>
      <c r="E38" s="27">
        <f>326000000+3090710000+598000000</f>
        <v>4014710000</v>
      </c>
      <c r="F38" s="29">
        <f>312000000+2814060000+151000000</f>
        <v>3277060000</v>
      </c>
      <c r="G38" s="27">
        <f>323750000+747940000+182000000</f>
        <v>1253690000</v>
      </c>
    </row>
    <row r="39" spans="1:7" x14ac:dyDescent="0.25">
      <c r="A39" s="19">
        <v>32</v>
      </c>
      <c r="B39" s="20" t="s">
        <v>65</v>
      </c>
      <c r="C39" s="23">
        <v>143354000</v>
      </c>
      <c r="D39" s="23">
        <v>255200000</v>
      </c>
      <c r="E39" s="23">
        <v>350000000</v>
      </c>
      <c r="F39" s="23">
        <v>461000000</v>
      </c>
      <c r="G39" s="23">
        <v>69000000</v>
      </c>
    </row>
    <row r="40" spans="1:7" x14ac:dyDescent="0.25">
      <c r="A40" s="19">
        <v>33</v>
      </c>
      <c r="B40" s="20" t="s">
        <v>34</v>
      </c>
      <c r="C40" s="23">
        <v>653994000</v>
      </c>
      <c r="D40" s="23">
        <v>2000000000</v>
      </c>
      <c r="E40" s="23">
        <v>1664565200</v>
      </c>
      <c r="F40" s="23">
        <v>2127691000</v>
      </c>
      <c r="G40" s="23">
        <v>2250000000</v>
      </c>
    </row>
    <row r="41" spans="1:7" x14ac:dyDescent="0.25">
      <c r="A41" s="19">
        <v>34</v>
      </c>
      <c r="B41" s="20" t="s">
        <v>35</v>
      </c>
      <c r="C41" s="23">
        <v>753400000</v>
      </c>
      <c r="D41" s="23">
        <v>1139000000</v>
      </c>
      <c r="E41" s="23">
        <v>1420000000</v>
      </c>
      <c r="F41" s="23">
        <v>1390000000</v>
      </c>
      <c r="G41" s="23">
        <v>1413000000</v>
      </c>
    </row>
    <row r="42" spans="1:7" x14ac:dyDescent="0.25">
      <c r="A42" s="19">
        <v>35</v>
      </c>
      <c r="B42" s="20" t="s">
        <v>36</v>
      </c>
      <c r="C42" s="23">
        <f>520000000+387280000+330630000</f>
        <v>1237910000</v>
      </c>
      <c r="D42" s="23">
        <f>669000000+412830000+382010000</f>
        <v>1463840000</v>
      </c>
      <c r="E42" s="23">
        <f>1208000000+437500000+541771000</f>
        <v>2187271000</v>
      </c>
      <c r="F42" s="23">
        <f>1922000000+422000000+754616000</f>
        <v>3098616000</v>
      </c>
      <c r="G42" s="23">
        <f>1910000000+237550000+388904000</f>
        <v>2536454000</v>
      </c>
    </row>
    <row r="43" spans="1:7" s="5" customFormat="1" x14ac:dyDescent="0.25">
      <c r="A43" s="19">
        <v>36</v>
      </c>
      <c r="B43" s="20" t="s">
        <v>37</v>
      </c>
      <c r="C43" s="23">
        <v>77000000</v>
      </c>
      <c r="D43" s="23">
        <v>200000000</v>
      </c>
      <c r="E43" s="23">
        <v>215000000</v>
      </c>
      <c r="F43" s="23">
        <v>162900000</v>
      </c>
      <c r="G43" s="23">
        <v>149000000</v>
      </c>
    </row>
    <row r="44" spans="1:7" x14ac:dyDescent="0.25">
      <c r="A44" s="19">
        <v>37</v>
      </c>
      <c r="B44" s="20" t="s">
        <v>38</v>
      </c>
      <c r="C44" s="23">
        <v>2720272000</v>
      </c>
      <c r="D44" s="23">
        <v>2888152000</v>
      </c>
      <c r="E44" s="23">
        <v>3095295000</v>
      </c>
      <c r="F44" s="23">
        <v>2623145000</v>
      </c>
      <c r="G44" s="23">
        <v>2386235000</v>
      </c>
    </row>
    <row r="45" spans="1:7" s="8" customFormat="1" x14ac:dyDescent="0.25">
      <c r="A45" s="19">
        <v>38</v>
      </c>
      <c r="B45" s="20" t="s">
        <v>39</v>
      </c>
      <c r="C45" s="23">
        <v>1741000000</v>
      </c>
      <c r="D45" s="25">
        <v>1208000000</v>
      </c>
      <c r="E45" s="25">
        <v>5901000000</v>
      </c>
      <c r="F45" s="25">
        <v>2245000000</v>
      </c>
      <c r="G45" s="23">
        <v>2330000000</v>
      </c>
    </row>
    <row r="46" spans="1:7" x14ac:dyDescent="0.25">
      <c r="A46" s="19">
        <v>39</v>
      </c>
      <c r="B46" s="20" t="s">
        <v>40</v>
      </c>
      <c r="C46" s="23">
        <v>348000000</v>
      </c>
      <c r="D46" s="23">
        <v>546200000</v>
      </c>
      <c r="E46" s="23">
        <v>642200000</v>
      </c>
      <c r="F46" s="23">
        <v>850300000</v>
      </c>
      <c r="G46" s="23">
        <v>708000000</v>
      </c>
    </row>
    <row r="47" spans="1:7" x14ac:dyDescent="0.25">
      <c r="A47" s="19">
        <v>40</v>
      </c>
      <c r="B47" s="20" t="s">
        <v>41</v>
      </c>
      <c r="C47" s="27">
        <v>200000000</v>
      </c>
      <c r="D47" s="27">
        <v>200000000</v>
      </c>
      <c r="E47" s="27">
        <v>200000000</v>
      </c>
      <c r="F47" s="27">
        <v>420000000</v>
      </c>
      <c r="G47" s="27">
        <v>500000000</v>
      </c>
    </row>
    <row r="48" spans="1:7" x14ac:dyDescent="0.25">
      <c r="A48" s="19">
        <v>41</v>
      </c>
      <c r="B48" s="20" t="s">
        <v>42</v>
      </c>
      <c r="C48" s="23">
        <v>650000000</v>
      </c>
      <c r="D48" s="23">
        <v>650000000</v>
      </c>
      <c r="E48" s="23">
        <v>650000000</v>
      </c>
      <c r="F48" s="23">
        <v>1589735000</v>
      </c>
      <c r="G48" s="23">
        <v>680000000</v>
      </c>
    </row>
    <row r="49" spans="1:7" x14ac:dyDescent="0.25">
      <c r="A49" s="19">
        <v>42</v>
      </c>
      <c r="B49" s="20" t="s">
        <v>43</v>
      </c>
      <c r="C49" s="23">
        <v>1800000000</v>
      </c>
      <c r="D49" s="23">
        <v>1800000000</v>
      </c>
      <c r="E49" s="23">
        <v>1835000000</v>
      </c>
      <c r="F49" s="23">
        <v>1900000000</v>
      </c>
      <c r="G49" s="23">
        <v>1800000000</v>
      </c>
    </row>
    <row r="50" spans="1:7" x14ac:dyDescent="0.25">
      <c r="A50" s="19">
        <v>43</v>
      </c>
      <c r="B50" s="20" t="s">
        <v>44</v>
      </c>
      <c r="C50" s="23">
        <v>272000000</v>
      </c>
      <c r="D50" s="23">
        <v>1466000000</v>
      </c>
      <c r="E50" s="23">
        <v>1313000000</v>
      </c>
      <c r="F50" s="23">
        <v>1566000000</v>
      </c>
      <c r="G50" s="23">
        <v>1986000000</v>
      </c>
    </row>
    <row r="51" spans="1:7" x14ac:dyDescent="0.25">
      <c r="A51" s="19">
        <v>44</v>
      </c>
      <c r="B51" s="20" t="s">
        <v>45</v>
      </c>
      <c r="C51" s="23">
        <v>618200000</v>
      </c>
      <c r="D51" s="23">
        <v>919674000</v>
      </c>
      <c r="E51" s="23">
        <v>1112943000</v>
      </c>
      <c r="F51" s="23">
        <v>1390900000</v>
      </c>
      <c r="G51" s="23">
        <v>765300000</v>
      </c>
    </row>
    <row r="52" spans="1:7" x14ac:dyDescent="0.25">
      <c r="A52" s="19">
        <v>45</v>
      </c>
      <c r="B52" s="20" t="s">
        <v>46</v>
      </c>
      <c r="C52" s="23">
        <v>9067834000</v>
      </c>
      <c r="D52" s="23">
        <v>9054535000</v>
      </c>
      <c r="E52" s="23">
        <v>9169844000</v>
      </c>
      <c r="F52" s="23">
        <v>12108233000</v>
      </c>
      <c r="G52" s="23">
        <v>14084355000</v>
      </c>
    </row>
    <row r="53" spans="1:7" x14ac:dyDescent="0.25">
      <c r="A53" s="19">
        <v>46</v>
      </c>
      <c r="B53" s="20" t="s">
        <v>47</v>
      </c>
      <c r="C53" s="23">
        <v>169250000</v>
      </c>
      <c r="D53" s="23">
        <v>228000000</v>
      </c>
      <c r="E53" s="23">
        <v>198000000</v>
      </c>
      <c r="F53" s="23">
        <v>160000000</v>
      </c>
      <c r="G53" s="23">
        <v>426174000</v>
      </c>
    </row>
    <row r="54" spans="1:7" s="5" customFormat="1" x14ac:dyDescent="0.25">
      <c r="A54" s="19">
        <v>47</v>
      </c>
      <c r="B54" s="20" t="s">
        <v>48</v>
      </c>
      <c r="C54" s="23">
        <v>313839000</v>
      </c>
      <c r="D54" s="23">
        <v>302661000</v>
      </c>
      <c r="E54" s="23">
        <v>294611000</v>
      </c>
      <c r="F54" s="23">
        <v>346285000</v>
      </c>
      <c r="G54" s="23">
        <v>250916983</v>
      </c>
    </row>
    <row r="55" spans="1:7" x14ac:dyDescent="0.25">
      <c r="A55" s="19">
        <v>48</v>
      </c>
      <c r="B55" s="20" t="s">
        <v>49</v>
      </c>
      <c r="C55" s="23">
        <v>900000000</v>
      </c>
      <c r="D55" s="23">
        <v>900000000</v>
      </c>
      <c r="E55" s="23">
        <v>1885000000</v>
      </c>
      <c r="F55" s="23">
        <v>1791000000</v>
      </c>
      <c r="G55" s="23">
        <v>1317000000</v>
      </c>
    </row>
    <row r="56" spans="1:7" s="8" customFormat="1" x14ac:dyDescent="0.25">
      <c r="A56" s="19">
        <v>49</v>
      </c>
      <c r="B56" s="20" t="s">
        <v>50</v>
      </c>
      <c r="C56" s="23">
        <v>510000000</v>
      </c>
      <c r="D56" s="23">
        <v>504000000</v>
      </c>
      <c r="E56" s="23">
        <v>2625000000</v>
      </c>
      <c r="F56" s="23">
        <v>3432060000</v>
      </c>
      <c r="G56" s="23">
        <v>38426659</v>
      </c>
    </row>
    <row r="57" spans="1:7" s="10" customFormat="1" ht="17.25" customHeight="1" x14ac:dyDescent="0.25">
      <c r="A57" s="19">
        <v>50</v>
      </c>
      <c r="B57" s="20" t="s">
        <v>51</v>
      </c>
      <c r="C57" s="23">
        <v>1835000000</v>
      </c>
      <c r="D57" s="23">
        <v>1855000000</v>
      </c>
      <c r="E57" s="23">
        <v>2373000000</v>
      </c>
      <c r="F57" s="23">
        <v>2225000000</v>
      </c>
      <c r="G57" s="23">
        <v>2150000000</v>
      </c>
    </row>
    <row r="58" spans="1:7" ht="17.25" customHeight="1" x14ac:dyDescent="0.25">
      <c r="A58" s="19">
        <v>51</v>
      </c>
      <c r="B58" s="20" t="s">
        <v>52</v>
      </c>
      <c r="C58" s="23">
        <v>3807565000</v>
      </c>
      <c r="D58" s="23">
        <v>3852150000</v>
      </c>
      <c r="E58" s="23">
        <v>3324478000</v>
      </c>
      <c r="F58" s="23">
        <v>3466400000</v>
      </c>
      <c r="G58" s="23">
        <v>3619400000</v>
      </c>
    </row>
    <row r="59" spans="1:7" s="7" customFormat="1" ht="17.25" customHeight="1" x14ac:dyDescent="0.25">
      <c r="A59" s="19">
        <v>52</v>
      </c>
      <c r="B59" s="20" t="s">
        <v>53</v>
      </c>
      <c r="C59" s="23">
        <f>300000000+441000000+1525000000+1489560000</f>
        <v>3755560000</v>
      </c>
      <c r="D59" s="23">
        <f>300000000+897000000+441000000+1917100000+1591360000</f>
        <v>5146460000</v>
      </c>
      <c r="E59" s="23">
        <f>300000000+1167000000+441000000+2313000000+1666926000</f>
        <v>5887926000</v>
      </c>
      <c r="F59" s="23">
        <f>300000000+1167000000+441000000+2073000000+2541000000+1874213000</f>
        <v>8396213000</v>
      </c>
      <c r="G59" s="23">
        <f>300000000+1167000000+441000000+2459000000+1807250000</f>
        <v>6174250000</v>
      </c>
    </row>
    <row r="60" spans="1:7" ht="17.25" customHeight="1" x14ac:dyDescent="0.25">
      <c r="A60" s="19">
        <v>53</v>
      </c>
      <c r="B60" s="20" t="s">
        <v>54</v>
      </c>
      <c r="C60" s="30">
        <v>1436000000</v>
      </c>
      <c r="D60" s="30">
        <v>1100000000</v>
      </c>
      <c r="E60" s="30">
        <v>1723190000</v>
      </c>
      <c r="F60" s="30">
        <v>837000000</v>
      </c>
      <c r="G60" s="30">
        <v>1661100000</v>
      </c>
    </row>
    <row r="61" spans="1:7" s="5" customFormat="1" ht="17.25" customHeight="1" x14ac:dyDescent="0.25">
      <c r="A61" s="19">
        <v>54</v>
      </c>
      <c r="B61" s="20" t="s">
        <v>55</v>
      </c>
      <c r="C61" s="23">
        <v>697500000</v>
      </c>
      <c r="D61" s="23">
        <v>660600000</v>
      </c>
      <c r="E61" s="23">
        <v>754940000</v>
      </c>
      <c r="F61" s="23">
        <v>460000000</v>
      </c>
      <c r="G61" s="23">
        <v>565395100</v>
      </c>
    </row>
    <row r="62" spans="1:7" ht="17.25" customHeight="1" x14ac:dyDescent="0.25">
      <c r="A62" s="19">
        <v>55</v>
      </c>
      <c r="B62" s="20" t="s">
        <v>56</v>
      </c>
      <c r="C62" s="23">
        <v>1710000000</v>
      </c>
      <c r="D62" s="23">
        <v>2246680000</v>
      </c>
      <c r="E62" s="23">
        <v>2782680000</v>
      </c>
      <c r="F62" s="23">
        <v>2511700000</v>
      </c>
      <c r="G62" s="23">
        <v>370225000</v>
      </c>
    </row>
    <row r="63" spans="1:7" x14ac:dyDescent="0.25">
      <c r="A63" s="19">
        <v>56</v>
      </c>
      <c r="B63" s="20" t="s">
        <v>57</v>
      </c>
      <c r="C63" s="23">
        <v>2032579000</v>
      </c>
      <c r="D63" s="23">
        <v>2546800000</v>
      </c>
      <c r="E63" s="23">
        <v>3274898000</v>
      </c>
      <c r="F63" s="23">
        <v>4056956000</v>
      </c>
      <c r="G63" s="23">
        <v>3209863600</v>
      </c>
    </row>
    <row r="64" spans="1:7" x14ac:dyDescent="0.25">
      <c r="A64" s="19">
        <v>57</v>
      </c>
      <c r="B64" s="20" t="s">
        <v>58</v>
      </c>
      <c r="C64" s="23">
        <v>11000000000</v>
      </c>
      <c r="D64" s="23">
        <v>11000000000</v>
      </c>
      <c r="E64" s="23">
        <v>11000000000</v>
      </c>
      <c r="F64" s="23">
        <v>11000000000</v>
      </c>
      <c r="G64" s="23">
        <v>16000000000</v>
      </c>
    </row>
    <row r="65" spans="1:8" x14ac:dyDescent="0.25">
      <c r="A65" s="19">
        <v>58</v>
      </c>
      <c r="B65" s="20" t="s">
        <v>59</v>
      </c>
      <c r="C65" s="25">
        <f>50200000+130000000+174160000+24000000+100000000+55500000+500000000+39000000+45500000+20000000</f>
        <v>1138360000</v>
      </c>
      <c r="D65" s="25">
        <f>63660000+45000000+46300000+130000000+180000000+133952000+31000000+200000000+55500000+643280000+51000000+39000000+45500000+20000000</f>
        <v>1684192000</v>
      </c>
      <c r="E65" s="25">
        <f>63660000+45000000+49600000+130000000+180000000+25000000+128400000+55500000+643280000+51000000+39000000+45500000+110000000</f>
        <v>1565940000</v>
      </c>
      <c r="F65" s="25">
        <f>73800000+15000000+32600000+65000000+192296000+27000000+46000000+55500000+643280000+51000000+39000000+37500000+110000000</f>
        <v>1387976000</v>
      </c>
      <c r="G65" s="25">
        <f>73800000+15000000+40960000+117000000+180000000+107460000+28000000+50000000+55500000+643280000+51000000+39000000+37500000+79000000</f>
        <v>1517500000</v>
      </c>
    </row>
    <row r="66" spans="1:8" x14ac:dyDescent="0.25">
      <c r="A66" s="19">
        <v>59</v>
      </c>
      <c r="B66" s="20" t="s">
        <v>60</v>
      </c>
      <c r="C66" s="23">
        <v>3792983000</v>
      </c>
      <c r="D66" s="23">
        <v>5238590000</v>
      </c>
      <c r="E66" s="23">
        <v>5757000000</v>
      </c>
      <c r="F66" s="23">
        <v>5783700000</v>
      </c>
      <c r="G66" s="23">
        <v>5201100000</v>
      </c>
    </row>
    <row r="67" spans="1:8" s="8" customFormat="1" x14ac:dyDescent="0.25">
      <c r="A67" s="19">
        <v>60</v>
      </c>
      <c r="B67" s="20" t="s">
        <v>61</v>
      </c>
      <c r="C67" s="23">
        <v>1300000000</v>
      </c>
      <c r="D67" s="23">
        <v>1200000000</v>
      </c>
      <c r="E67" s="23">
        <v>1200000000</v>
      </c>
      <c r="F67" s="23">
        <v>1200000000</v>
      </c>
      <c r="G67" s="23">
        <v>900000000</v>
      </c>
    </row>
    <row r="68" spans="1:8" x14ac:dyDescent="0.25">
      <c r="A68" s="19">
        <v>61</v>
      </c>
      <c r="B68" s="20" t="s">
        <v>62</v>
      </c>
      <c r="C68" s="23">
        <v>2264500000</v>
      </c>
      <c r="D68" s="23">
        <v>2167210000</v>
      </c>
      <c r="E68" s="23">
        <v>5425025000</v>
      </c>
      <c r="F68" s="23">
        <v>1545000000</v>
      </c>
      <c r="G68" s="23">
        <v>2192864000</v>
      </c>
    </row>
    <row r="69" spans="1:8" x14ac:dyDescent="0.25">
      <c r="A69" s="19">
        <v>62</v>
      </c>
      <c r="B69" s="20" t="s">
        <v>63</v>
      </c>
      <c r="C69" s="23">
        <v>900000000</v>
      </c>
      <c r="D69" s="23">
        <v>900000000</v>
      </c>
      <c r="E69" s="23">
        <v>900000000</v>
      </c>
      <c r="F69" s="23">
        <v>950000000</v>
      </c>
      <c r="G69" s="23">
        <v>1200000000</v>
      </c>
      <c r="H69" s="11"/>
    </row>
    <row r="70" spans="1:8" x14ac:dyDescent="0.25">
      <c r="A70" s="19">
        <v>63</v>
      </c>
      <c r="B70" s="20" t="s">
        <v>64</v>
      </c>
      <c r="C70" s="23">
        <v>442000000</v>
      </c>
      <c r="D70" s="23">
        <v>521000000</v>
      </c>
      <c r="E70" s="23"/>
      <c r="F70" s="29">
        <v>307860000</v>
      </c>
      <c r="G70" s="23"/>
      <c r="H70" s="11"/>
    </row>
    <row r="72" spans="1:8" x14ac:dyDescent="0.25">
      <c r="B72" s="2"/>
    </row>
    <row r="73" spans="1:8" x14ac:dyDescent="0.25">
      <c r="B73" s="41"/>
      <c r="C73" s="41"/>
      <c r="D73" s="41"/>
      <c r="E73" s="41"/>
      <c r="F73" s="41"/>
      <c r="G73" s="41"/>
    </row>
  </sheetData>
  <sortState ref="A10:Q72">
    <sortCondition ref="A10"/>
  </sortState>
  <mergeCells count="8">
    <mergeCell ref="B73:G73"/>
    <mergeCell ref="C5:G5"/>
    <mergeCell ref="A1:B1"/>
    <mergeCell ref="C1:G1"/>
    <mergeCell ref="C2:G2"/>
    <mergeCell ref="A4:G4"/>
    <mergeCell ref="A5:A6"/>
    <mergeCell ref="B5:B6"/>
  </mergeCells>
  <pageMargins left="0.45" right="0.2" top="0.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H17" sqref="H17"/>
    </sheetView>
  </sheetViews>
  <sheetFormatPr defaultRowHeight="15" x14ac:dyDescent="0.25"/>
  <cols>
    <col min="1" max="1" width="4.85546875" customWidth="1"/>
    <col min="2" max="2" width="16" customWidth="1"/>
    <col min="3" max="3" width="15.85546875" customWidth="1"/>
    <col min="4" max="4" width="15" customWidth="1"/>
    <col min="5" max="5" width="15.7109375" customWidth="1"/>
    <col min="6" max="6" width="14.85546875" customWidth="1"/>
    <col min="7" max="7" width="14.42578125" customWidth="1"/>
    <col min="8" max="8" width="17.5703125" customWidth="1"/>
    <col min="21" max="21" width="14.85546875" customWidth="1"/>
  </cols>
  <sheetData>
    <row r="1" spans="1:7" ht="18.75" x14ac:dyDescent="0.3">
      <c r="A1" s="34" t="s">
        <v>73</v>
      </c>
      <c r="B1" s="35"/>
      <c r="C1" s="36" t="s">
        <v>72</v>
      </c>
      <c r="D1" s="36"/>
      <c r="E1" s="36"/>
      <c r="F1" s="36"/>
      <c r="G1" s="36"/>
    </row>
    <row r="2" spans="1:7" ht="18.75" x14ac:dyDescent="0.3">
      <c r="A2" s="14"/>
      <c r="B2" s="13"/>
      <c r="C2" s="37" t="s">
        <v>71</v>
      </c>
      <c r="D2" s="37"/>
      <c r="E2" s="37"/>
      <c r="F2" s="37"/>
      <c r="G2" s="37"/>
    </row>
    <row r="3" spans="1:7" x14ac:dyDescent="0.25">
      <c r="A3" s="14"/>
      <c r="B3" s="12"/>
      <c r="C3" s="12"/>
      <c r="D3" s="12"/>
      <c r="E3" s="12"/>
      <c r="F3" s="13"/>
      <c r="G3" s="12"/>
    </row>
    <row r="4" spans="1:7" ht="71.25" customHeight="1" x14ac:dyDescent="0.25">
      <c r="A4" s="43" t="s">
        <v>75</v>
      </c>
      <c r="B4" s="43"/>
      <c r="C4" s="43"/>
      <c r="D4" s="43"/>
      <c r="E4" s="43"/>
      <c r="F4" s="43"/>
      <c r="G4" s="43"/>
    </row>
    <row r="5" spans="1:7" s="9" customFormat="1" x14ac:dyDescent="0.25"/>
    <row r="6" spans="1:7" ht="15.75" x14ac:dyDescent="0.25">
      <c r="A6" s="44" t="s">
        <v>0</v>
      </c>
      <c r="B6" s="45" t="s">
        <v>70</v>
      </c>
      <c r="C6" s="45" t="s">
        <v>68</v>
      </c>
      <c r="D6" s="45"/>
      <c r="E6" s="45"/>
      <c r="F6" s="45"/>
      <c r="G6" s="45"/>
    </row>
    <row r="7" spans="1:7" ht="15.75" x14ac:dyDescent="0.25">
      <c r="A7" s="44"/>
      <c r="B7" s="45"/>
      <c r="C7" s="32">
        <v>2017</v>
      </c>
      <c r="D7" s="32">
        <v>2018</v>
      </c>
      <c r="E7" s="32">
        <v>2019</v>
      </c>
      <c r="F7" s="32">
        <v>2020</v>
      </c>
      <c r="G7" s="32">
        <v>2021</v>
      </c>
    </row>
    <row r="8" spans="1:7" x14ac:dyDescent="0.25">
      <c r="A8" s="15"/>
      <c r="B8" s="16" t="s">
        <v>20</v>
      </c>
      <c r="C8" s="18">
        <f t="shared" ref="C8:G8" si="0">SUM(C9:C71)</f>
        <v>63148535368</v>
      </c>
      <c r="D8" s="18">
        <f t="shared" si="0"/>
        <v>68325356523</v>
      </c>
      <c r="E8" s="18">
        <f t="shared" si="0"/>
        <v>81863616445</v>
      </c>
      <c r="F8" s="18">
        <f t="shared" si="0"/>
        <v>88734559647</v>
      </c>
      <c r="G8" s="18">
        <f t="shared" si="0"/>
        <v>65475016338</v>
      </c>
    </row>
    <row r="9" spans="1:7" x14ac:dyDescent="0.25">
      <c r="A9" s="19">
        <v>1</v>
      </c>
      <c r="B9" s="20" t="s">
        <v>1</v>
      </c>
      <c r="C9" s="21">
        <v>0</v>
      </c>
      <c r="D9" s="21">
        <v>0</v>
      </c>
      <c r="E9" s="21">
        <v>0</v>
      </c>
      <c r="F9" s="22">
        <v>406640000</v>
      </c>
      <c r="G9" s="21">
        <v>5000000</v>
      </c>
    </row>
    <row r="10" spans="1:7" x14ac:dyDescent="0.25">
      <c r="A10" s="19">
        <v>2</v>
      </c>
      <c r="B10" s="20" t="s">
        <v>2</v>
      </c>
      <c r="C10" s="23">
        <v>1141524000</v>
      </c>
      <c r="D10" s="23">
        <v>1192021800</v>
      </c>
      <c r="E10" s="23">
        <v>1325502280</v>
      </c>
      <c r="F10" s="23">
        <v>1270263200</v>
      </c>
      <c r="G10" s="23">
        <v>1190549000</v>
      </c>
    </row>
    <row r="11" spans="1:7" x14ac:dyDescent="0.25">
      <c r="A11" s="19">
        <v>3</v>
      </c>
      <c r="B11" s="20" t="s">
        <v>3</v>
      </c>
      <c r="C11" s="23">
        <v>805850000</v>
      </c>
      <c r="D11" s="23">
        <v>961500000</v>
      </c>
      <c r="E11" s="23">
        <v>1867368000</v>
      </c>
      <c r="F11" s="23">
        <v>2202281000</v>
      </c>
      <c r="G11" s="23">
        <v>2035500000</v>
      </c>
    </row>
    <row r="12" spans="1:7" x14ac:dyDescent="0.25">
      <c r="A12" s="19">
        <v>4</v>
      </c>
      <c r="B12" s="20" t="s">
        <v>4</v>
      </c>
      <c r="C12" s="23">
        <v>260000000</v>
      </c>
      <c r="D12" s="23">
        <v>282357000</v>
      </c>
      <c r="E12" s="23">
        <v>600250000</v>
      </c>
      <c r="F12" s="23">
        <v>390590000</v>
      </c>
      <c r="G12" s="23">
        <v>270000000</v>
      </c>
    </row>
    <row r="13" spans="1:7" x14ac:dyDescent="0.25">
      <c r="A13" s="19">
        <v>5</v>
      </c>
      <c r="B13" s="20" t="s">
        <v>5</v>
      </c>
      <c r="C13" s="23">
        <v>267940000</v>
      </c>
      <c r="D13" s="23">
        <v>355000000</v>
      </c>
      <c r="E13" s="23">
        <v>751304000</v>
      </c>
      <c r="F13" s="23">
        <v>594250000</v>
      </c>
      <c r="G13" s="23">
        <v>471195000</v>
      </c>
    </row>
    <row r="14" spans="1:7" x14ac:dyDescent="0.25">
      <c r="A14" s="19">
        <v>6</v>
      </c>
      <c r="B14" s="20" t="s">
        <v>6</v>
      </c>
      <c r="C14" s="23">
        <v>85600000</v>
      </c>
      <c r="D14" s="23">
        <v>102300000</v>
      </c>
      <c r="E14" s="23">
        <v>56500000</v>
      </c>
      <c r="F14" s="23">
        <v>169130000</v>
      </c>
      <c r="G14" s="23">
        <v>130500000</v>
      </c>
    </row>
    <row r="15" spans="1:7" x14ac:dyDescent="0.25">
      <c r="A15" s="19">
        <v>7</v>
      </c>
      <c r="B15" s="20" t="s">
        <v>7</v>
      </c>
      <c r="C15" s="23">
        <v>605321000</v>
      </c>
      <c r="D15" s="23">
        <v>594836000</v>
      </c>
      <c r="E15" s="23">
        <v>702174000</v>
      </c>
      <c r="F15" s="23">
        <v>671032000</v>
      </c>
      <c r="G15" s="23">
        <v>628238000</v>
      </c>
    </row>
    <row r="16" spans="1:7" x14ac:dyDescent="0.25">
      <c r="A16" s="19">
        <v>8</v>
      </c>
      <c r="B16" s="20" t="s">
        <v>8</v>
      </c>
      <c r="C16" s="23">
        <v>415000000</v>
      </c>
      <c r="D16" s="23">
        <v>426800000</v>
      </c>
      <c r="E16" s="23">
        <v>399400000</v>
      </c>
      <c r="F16" s="23">
        <v>651500000</v>
      </c>
      <c r="G16" s="23">
        <v>899300000</v>
      </c>
    </row>
    <row r="17" spans="1:8" x14ac:dyDescent="0.25">
      <c r="A17" s="19">
        <v>9</v>
      </c>
      <c r="B17" s="20" t="s">
        <v>9</v>
      </c>
      <c r="C17" s="23">
        <v>3524473600</v>
      </c>
      <c r="D17" s="23">
        <v>5429092700</v>
      </c>
      <c r="E17" s="23">
        <v>6658063762</v>
      </c>
      <c r="F17" s="23">
        <v>5610682360</v>
      </c>
      <c r="G17" s="23">
        <v>3905353200</v>
      </c>
      <c r="H17" s="4"/>
    </row>
    <row r="18" spans="1:8" x14ac:dyDescent="0.25">
      <c r="A18" s="19">
        <v>10</v>
      </c>
      <c r="B18" s="20" t="s">
        <v>10</v>
      </c>
      <c r="C18" s="23">
        <v>388000000</v>
      </c>
      <c r="D18" s="23">
        <v>374000000</v>
      </c>
      <c r="E18" s="23">
        <v>423000000</v>
      </c>
      <c r="F18" s="23">
        <v>387000000</v>
      </c>
      <c r="G18" s="23">
        <v>295000000</v>
      </c>
    </row>
    <row r="19" spans="1:8" x14ac:dyDescent="0.25">
      <c r="A19" s="19">
        <v>11</v>
      </c>
      <c r="B19" s="20" t="s">
        <v>11</v>
      </c>
      <c r="C19" s="27" t="s">
        <v>13</v>
      </c>
      <c r="D19" s="27"/>
      <c r="E19" s="27"/>
      <c r="F19" s="27"/>
      <c r="G19" s="27"/>
      <c r="H19" s="3"/>
    </row>
    <row r="20" spans="1:8" x14ac:dyDescent="0.25">
      <c r="A20" s="19">
        <v>12</v>
      </c>
      <c r="B20" s="20" t="s">
        <v>12</v>
      </c>
      <c r="C20" s="23">
        <v>345250000</v>
      </c>
      <c r="D20" s="23">
        <v>390800000</v>
      </c>
      <c r="E20" s="23">
        <v>738380000</v>
      </c>
      <c r="F20" s="23">
        <v>594250000</v>
      </c>
      <c r="G20" s="23">
        <v>478195000</v>
      </c>
    </row>
    <row r="21" spans="1:8" x14ac:dyDescent="0.25">
      <c r="A21" s="19">
        <v>13</v>
      </c>
      <c r="B21" s="20" t="s">
        <v>14</v>
      </c>
      <c r="C21" s="23">
        <v>804000000</v>
      </c>
      <c r="D21" s="23">
        <v>873000000</v>
      </c>
      <c r="E21" s="23">
        <v>1018055000</v>
      </c>
      <c r="F21" s="23">
        <v>1069106000</v>
      </c>
      <c r="G21" s="23">
        <v>783143000</v>
      </c>
    </row>
    <row r="22" spans="1:8" x14ac:dyDescent="0.25">
      <c r="A22" s="19">
        <v>14</v>
      </c>
      <c r="B22" s="20" t="s">
        <v>15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8" x14ac:dyDescent="0.25">
      <c r="A23" s="19">
        <v>15</v>
      </c>
      <c r="B23" s="20" t="s">
        <v>16</v>
      </c>
      <c r="C23" s="23">
        <v>991000000</v>
      </c>
      <c r="D23" s="23">
        <v>1202000000</v>
      </c>
      <c r="E23" s="23">
        <v>1430843000</v>
      </c>
      <c r="F23" s="23">
        <v>1344790000</v>
      </c>
      <c r="G23" s="23">
        <v>1228391000</v>
      </c>
    </row>
    <row r="24" spans="1:8" x14ac:dyDescent="0.25">
      <c r="A24" s="19">
        <v>16</v>
      </c>
      <c r="B24" s="20" t="s">
        <v>17</v>
      </c>
      <c r="C24" s="27">
        <v>700000000</v>
      </c>
      <c r="D24" s="27">
        <v>1057917500</v>
      </c>
      <c r="E24" s="27">
        <v>1247125000</v>
      </c>
      <c r="F24" s="27">
        <v>1448082000</v>
      </c>
      <c r="G24" s="27">
        <v>1174700000</v>
      </c>
    </row>
    <row r="25" spans="1:8" x14ac:dyDescent="0.25">
      <c r="A25" s="19">
        <v>17</v>
      </c>
      <c r="B25" s="20" t="s">
        <v>18</v>
      </c>
      <c r="C25" s="23">
        <v>34000000</v>
      </c>
      <c r="D25" s="23">
        <v>62500000</v>
      </c>
      <c r="E25" s="23">
        <v>80200000</v>
      </c>
      <c r="F25" s="23">
        <v>33950000</v>
      </c>
      <c r="G25" s="23">
        <v>0</v>
      </c>
    </row>
    <row r="26" spans="1:8" x14ac:dyDescent="0.25">
      <c r="A26" s="19">
        <v>18</v>
      </c>
      <c r="B26" s="20" t="s">
        <v>19</v>
      </c>
      <c r="C26" s="23">
        <v>1103207000</v>
      </c>
      <c r="D26" s="23">
        <v>1176760000</v>
      </c>
      <c r="E26" s="23">
        <v>1034410000</v>
      </c>
      <c r="F26" s="23">
        <v>1835455000</v>
      </c>
      <c r="G26" s="23">
        <v>1110636500</v>
      </c>
    </row>
    <row r="27" spans="1:8" x14ac:dyDescent="0.25">
      <c r="A27" s="19">
        <v>19</v>
      </c>
      <c r="B27" s="20" t="s">
        <v>21</v>
      </c>
      <c r="C27" s="23">
        <v>810550000</v>
      </c>
      <c r="D27" s="23">
        <v>936250000</v>
      </c>
      <c r="E27" s="23">
        <v>1012920000</v>
      </c>
      <c r="F27" s="23">
        <v>945140000</v>
      </c>
      <c r="G27" s="23">
        <v>928911000</v>
      </c>
    </row>
    <row r="28" spans="1:8" x14ac:dyDescent="0.25">
      <c r="A28" s="19">
        <v>20</v>
      </c>
      <c r="B28" s="20" t="s">
        <v>22</v>
      </c>
      <c r="C28" s="28"/>
      <c r="D28" s="28"/>
      <c r="E28" s="28"/>
      <c r="F28" s="28"/>
      <c r="G28" s="28"/>
    </row>
    <row r="29" spans="1:8" x14ac:dyDescent="0.25">
      <c r="A29" s="19">
        <v>21</v>
      </c>
      <c r="B29" s="20" t="s">
        <v>23</v>
      </c>
      <c r="C29" s="23">
        <v>150000000</v>
      </c>
      <c r="D29" s="23">
        <v>170000000</v>
      </c>
      <c r="E29" s="23">
        <v>269200000</v>
      </c>
      <c r="F29" s="23">
        <v>175240000</v>
      </c>
      <c r="G29" s="23">
        <v>81510000</v>
      </c>
    </row>
    <row r="30" spans="1:8" x14ac:dyDescent="0.25">
      <c r="A30" s="19">
        <v>22</v>
      </c>
      <c r="B30" s="20" t="s">
        <v>24</v>
      </c>
      <c r="C30" s="23">
        <v>13767983000</v>
      </c>
      <c r="D30" s="23">
        <v>13868170000</v>
      </c>
      <c r="E30" s="23">
        <v>16258000000</v>
      </c>
      <c r="F30" s="23">
        <v>20507044000</v>
      </c>
      <c r="G30" s="23">
        <v>14263423200</v>
      </c>
    </row>
    <row r="31" spans="1:8" x14ac:dyDescent="0.25">
      <c r="A31" s="19">
        <v>23</v>
      </c>
      <c r="B31" s="20" t="s">
        <v>25</v>
      </c>
      <c r="C31" s="23">
        <v>2275000000</v>
      </c>
      <c r="D31" s="23">
        <v>2275000000</v>
      </c>
      <c r="E31" s="23">
        <v>2275000000</v>
      </c>
      <c r="F31" s="23">
        <v>2275000000</v>
      </c>
      <c r="G31" s="23">
        <v>2275000000</v>
      </c>
    </row>
    <row r="32" spans="1:8" x14ac:dyDescent="0.25">
      <c r="A32" s="19">
        <v>24</v>
      </c>
      <c r="B32" s="20" t="s">
        <v>26</v>
      </c>
      <c r="C32" s="23">
        <v>2100000000</v>
      </c>
      <c r="D32" s="23">
        <v>2100000000</v>
      </c>
      <c r="E32" s="23">
        <v>2100000000</v>
      </c>
      <c r="F32" s="23">
        <v>2100000000</v>
      </c>
      <c r="G32" s="23">
        <v>2100000000</v>
      </c>
    </row>
    <row r="33" spans="1:7" x14ac:dyDescent="0.25">
      <c r="A33" s="19">
        <v>25</v>
      </c>
      <c r="B33" s="20" t="s">
        <v>27</v>
      </c>
      <c r="C33" s="23">
        <v>600000000</v>
      </c>
      <c r="D33" s="23">
        <v>600000000</v>
      </c>
      <c r="E33" s="23">
        <v>600000000</v>
      </c>
      <c r="F33" s="23">
        <v>600000000</v>
      </c>
      <c r="G33" s="23">
        <v>600000000</v>
      </c>
    </row>
    <row r="34" spans="1:7" x14ac:dyDescent="0.25">
      <c r="A34" s="19">
        <v>26</v>
      </c>
      <c r="B34" s="20" t="s">
        <v>28</v>
      </c>
      <c r="C34" s="23"/>
      <c r="D34" s="23"/>
      <c r="E34" s="23"/>
      <c r="F34" s="23"/>
      <c r="G34" s="23"/>
    </row>
    <row r="35" spans="1:7" x14ac:dyDescent="0.25">
      <c r="A35" s="19">
        <v>27</v>
      </c>
      <c r="B35" s="20" t="s">
        <v>29</v>
      </c>
      <c r="C35" s="23">
        <v>1130000000</v>
      </c>
      <c r="D35" s="23">
        <v>1381000000</v>
      </c>
      <c r="E35" s="23">
        <v>1598289000</v>
      </c>
      <c r="F35" s="23">
        <v>1402306000</v>
      </c>
      <c r="G35" s="23">
        <v>1083660000</v>
      </c>
    </row>
    <row r="36" spans="1:7" x14ac:dyDescent="0.25">
      <c r="A36" s="19">
        <v>28</v>
      </c>
      <c r="B36" s="20" t="s">
        <v>30</v>
      </c>
      <c r="C36" s="23">
        <v>0</v>
      </c>
      <c r="D36" s="23">
        <v>0</v>
      </c>
      <c r="E36" s="23">
        <v>0</v>
      </c>
      <c r="F36" s="23">
        <v>0</v>
      </c>
      <c r="G36" s="23">
        <v>180000000</v>
      </c>
    </row>
    <row r="37" spans="1:7" x14ac:dyDescent="0.25">
      <c r="A37" s="19">
        <v>29</v>
      </c>
      <c r="B37" s="20" t="s">
        <v>31</v>
      </c>
      <c r="C37" s="23">
        <v>0</v>
      </c>
      <c r="D37" s="23">
        <v>60000000</v>
      </c>
      <c r="E37" s="23">
        <v>60000000</v>
      </c>
      <c r="F37" s="23">
        <v>71000000</v>
      </c>
      <c r="G37" s="23">
        <v>71000000</v>
      </c>
    </row>
    <row r="38" spans="1:7" x14ac:dyDescent="0.25">
      <c r="A38" s="19">
        <v>30</v>
      </c>
      <c r="B38" s="20" t="s">
        <v>32</v>
      </c>
      <c r="C38" s="23">
        <v>510735000</v>
      </c>
      <c r="D38" s="23">
        <v>525750000</v>
      </c>
      <c r="E38" s="23">
        <v>924746000</v>
      </c>
      <c r="F38" s="23">
        <v>1054477500</v>
      </c>
      <c r="G38" s="23">
        <v>760594500</v>
      </c>
    </row>
    <row r="39" spans="1:7" x14ac:dyDescent="0.25">
      <c r="A39" s="19">
        <v>31</v>
      </c>
      <c r="B39" s="20" t="s">
        <v>33</v>
      </c>
      <c r="C39" s="23">
        <v>230000000</v>
      </c>
      <c r="D39" s="23">
        <v>240000000</v>
      </c>
      <c r="E39" s="23">
        <v>420880000</v>
      </c>
      <c r="F39" s="33">
        <v>420000000</v>
      </c>
      <c r="G39" s="23">
        <v>420000000</v>
      </c>
    </row>
    <row r="40" spans="1:7" x14ac:dyDescent="0.25">
      <c r="A40" s="19">
        <v>32</v>
      </c>
      <c r="B40" s="20" t="s">
        <v>65</v>
      </c>
      <c r="C40" s="23">
        <v>917000000</v>
      </c>
      <c r="D40" s="23">
        <v>947000000</v>
      </c>
      <c r="E40" s="23">
        <v>810000000</v>
      </c>
      <c r="F40" s="23">
        <v>955000000</v>
      </c>
      <c r="G40" s="23">
        <v>1120000000</v>
      </c>
    </row>
    <row r="41" spans="1:7" x14ac:dyDescent="0.25">
      <c r="A41" s="19">
        <v>33</v>
      </c>
      <c r="B41" s="20" t="s">
        <v>34</v>
      </c>
      <c r="C41" s="23">
        <v>2357000000</v>
      </c>
      <c r="D41" s="23">
        <v>2211000000</v>
      </c>
      <c r="E41" s="23">
        <v>2275755000</v>
      </c>
      <c r="F41" s="23">
        <v>2475641000</v>
      </c>
      <c r="G41" s="23">
        <v>2070825000</v>
      </c>
    </row>
    <row r="42" spans="1:7" x14ac:dyDescent="0.25">
      <c r="A42" s="19">
        <v>34</v>
      </c>
      <c r="B42" s="20" t="s">
        <v>35</v>
      </c>
      <c r="C42" s="23">
        <v>776000000</v>
      </c>
      <c r="D42" s="23">
        <v>776000000</v>
      </c>
      <c r="E42" s="23">
        <v>843800000</v>
      </c>
      <c r="F42" s="23">
        <v>936000000</v>
      </c>
      <c r="G42" s="23">
        <v>1090000000</v>
      </c>
    </row>
    <row r="43" spans="1:7" x14ac:dyDescent="0.25">
      <c r="A43" s="19">
        <v>35</v>
      </c>
      <c r="B43" s="20" t="s">
        <v>36</v>
      </c>
      <c r="C43" s="23"/>
      <c r="D43" s="23"/>
      <c r="E43" s="23"/>
      <c r="F43" s="23"/>
      <c r="G43" s="23"/>
    </row>
    <row r="44" spans="1:7" x14ac:dyDescent="0.25">
      <c r="A44" s="19">
        <v>36</v>
      </c>
      <c r="B44" s="20" t="s">
        <v>37</v>
      </c>
      <c r="C44" s="23">
        <v>707268</v>
      </c>
      <c r="D44" s="23">
        <v>867023</v>
      </c>
      <c r="E44" s="23">
        <v>1102241</v>
      </c>
      <c r="F44" s="23">
        <v>957613</v>
      </c>
      <c r="G44" s="23">
        <v>673188</v>
      </c>
    </row>
    <row r="45" spans="1:7" x14ac:dyDescent="0.25">
      <c r="A45" s="19">
        <v>37</v>
      </c>
      <c r="B45" s="20" t="s">
        <v>38</v>
      </c>
      <c r="C45" s="23">
        <v>154000000</v>
      </c>
      <c r="D45" s="23">
        <v>243700000</v>
      </c>
      <c r="E45" s="23">
        <v>183000000</v>
      </c>
      <c r="F45" s="23">
        <v>233000000</v>
      </c>
      <c r="G45" s="23">
        <v>194000000</v>
      </c>
    </row>
    <row r="46" spans="1:7" x14ac:dyDescent="0.25">
      <c r="A46" s="19">
        <v>38</v>
      </c>
      <c r="B46" s="20" t="s">
        <v>39</v>
      </c>
      <c r="C46" s="25">
        <v>3437693000</v>
      </c>
      <c r="D46" s="25">
        <v>2547000000</v>
      </c>
      <c r="E46" s="25">
        <v>4044200000</v>
      </c>
      <c r="F46" s="25">
        <v>2750212000</v>
      </c>
      <c r="G46" s="25">
        <v>2427320000</v>
      </c>
    </row>
    <row r="47" spans="1:7" x14ac:dyDescent="0.25">
      <c r="A47" s="19">
        <v>39</v>
      </c>
      <c r="B47" s="20" t="s">
        <v>40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</row>
    <row r="48" spans="1:7" x14ac:dyDescent="0.25">
      <c r="A48" s="19">
        <v>40</v>
      </c>
      <c r="B48" s="20" t="s">
        <v>41</v>
      </c>
      <c r="C48" s="23">
        <v>192500000</v>
      </c>
      <c r="D48" s="23">
        <v>192500000</v>
      </c>
      <c r="E48" s="23">
        <v>192500000</v>
      </c>
      <c r="F48" s="23">
        <v>297500000</v>
      </c>
      <c r="G48" s="23">
        <v>297500000</v>
      </c>
    </row>
    <row r="49" spans="1:7" x14ac:dyDescent="0.25">
      <c r="A49" s="19">
        <v>41</v>
      </c>
      <c r="B49" s="20" t="s">
        <v>42</v>
      </c>
      <c r="C49" s="23">
        <v>455000000</v>
      </c>
      <c r="D49" s="23">
        <v>650000000</v>
      </c>
      <c r="E49" s="23">
        <v>733000000</v>
      </c>
      <c r="F49" s="23">
        <v>750000000</v>
      </c>
      <c r="G49" s="23">
        <v>802302000</v>
      </c>
    </row>
    <row r="50" spans="1:7" x14ac:dyDescent="0.25">
      <c r="A50" s="19">
        <v>42</v>
      </c>
      <c r="B50" s="20" t="s">
        <v>43</v>
      </c>
      <c r="C50" s="23">
        <v>525000000</v>
      </c>
      <c r="D50" s="23">
        <v>570000000</v>
      </c>
      <c r="E50" s="23">
        <v>642000000</v>
      </c>
      <c r="F50" s="23">
        <v>615000000</v>
      </c>
      <c r="G50" s="23">
        <v>620000000</v>
      </c>
    </row>
    <row r="51" spans="1:7" x14ac:dyDescent="0.25">
      <c r="A51" s="19">
        <v>43</v>
      </c>
      <c r="B51" s="20" t="s">
        <v>44</v>
      </c>
      <c r="C51" s="23">
        <v>1392000000</v>
      </c>
      <c r="D51" s="23">
        <v>1299000000</v>
      </c>
      <c r="E51" s="23">
        <v>1575000000</v>
      </c>
      <c r="F51" s="23">
        <v>1759000000</v>
      </c>
      <c r="G51" s="23">
        <v>1733000000</v>
      </c>
    </row>
    <row r="52" spans="1:7" x14ac:dyDescent="0.25">
      <c r="A52" s="19">
        <v>44</v>
      </c>
      <c r="B52" s="20" t="s">
        <v>45</v>
      </c>
      <c r="C52" s="23">
        <v>622500000</v>
      </c>
      <c r="D52" s="23">
        <v>850000000</v>
      </c>
      <c r="E52" s="23">
        <v>1070800000</v>
      </c>
      <c r="F52" s="23">
        <v>1056000000</v>
      </c>
      <c r="G52" s="23">
        <v>939013300</v>
      </c>
    </row>
    <row r="53" spans="1:7" x14ac:dyDescent="0.25">
      <c r="A53" s="19">
        <v>45</v>
      </c>
      <c r="B53" s="20" t="s">
        <v>46</v>
      </c>
      <c r="C53" s="23">
        <v>2340380000</v>
      </c>
      <c r="D53" s="23">
        <v>2319270000</v>
      </c>
      <c r="E53" s="23">
        <v>2350390000</v>
      </c>
      <c r="F53" s="23">
        <v>2354000000</v>
      </c>
      <c r="G53" s="23">
        <v>2023221000</v>
      </c>
    </row>
    <row r="54" spans="1:7" x14ac:dyDescent="0.25">
      <c r="A54" s="19">
        <v>46</v>
      </c>
      <c r="B54" s="20" t="s">
        <v>47</v>
      </c>
      <c r="C54" s="23">
        <v>160000000</v>
      </c>
      <c r="D54" s="23">
        <v>170000000</v>
      </c>
      <c r="E54" s="23">
        <v>278622000</v>
      </c>
      <c r="F54" s="23">
        <v>476422000</v>
      </c>
      <c r="G54" s="23">
        <v>441445000</v>
      </c>
    </row>
    <row r="55" spans="1:7" x14ac:dyDescent="0.25">
      <c r="A55" s="19">
        <v>47</v>
      </c>
      <c r="B55" s="20" t="s">
        <v>48</v>
      </c>
      <c r="C55" s="23"/>
      <c r="D55" s="23"/>
      <c r="E55" s="23"/>
      <c r="F55" s="23"/>
      <c r="G55" s="23"/>
    </row>
    <row r="56" spans="1:7" x14ac:dyDescent="0.25">
      <c r="A56" s="19">
        <v>48</v>
      </c>
      <c r="B56" s="20" t="s">
        <v>49</v>
      </c>
      <c r="C56" s="23">
        <v>0</v>
      </c>
      <c r="D56" s="23">
        <v>0</v>
      </c>
      <c r="E56" s="23">
        <v>140000000</v>
      </c>
      <c r="F56" s="23">
        <v>0</v>
      </c>
      <c r="G56" s="23">
        <v>50000000</v>
      </c>
    </row>
    <row r="57" spans="1:7" x14ac:dyDescent="0.25">
      <c r="A57" s="19">
        <v>49</v>
      </c>
      <c r="B57" s="20" t="s">
        <v>50</v>
      </c>
      <c r="C57" s="23">
        <v>385900000</v>
      </c>
      <c r="D57" s="23">
        <v>446740000</v>
      </c>
      <c r="E57" s="23">
        <v>580740000</v>
      </c>
      <c r="F57" s="23">
        <f>456635000+25000000</f>
        <v>481635000</v>
      </c>
      <c r="G57" s="23">
        <v>584856000</v>
      </c>
    </row>
    <row r="58" spans="1:7" x14ac:dyDescent="0.25">
      <c r="A58" s="19">
        <v>50</v>
      </c>
      <c r="B58" s="20" t="s">
        <v>51</v>
      </c>
      <c r="C58" s="23">
        <v>1600000000</v>
      </c>
      <c r="D58" s="23">
        <v>1600000000</v>
      </c>
      <c r="E58" s="23">
        <v>1600000000</v>
      </c>
      <c r="F58" s="23">
        <v>1600000000</v>
      </c>
      <c r="G58" s="23">
        <v>1600000000</v>
      </c>
    </row>
    <row r="59" spans="1:7" x14ac:dyDescent="0.25">
      <c r="A59" s="19">
        <v>51</v>
      </c>
      <c r="B59" s="20" t="s">
        <v>52</v>
      </c>
      <c r="C59" s="23">
        <v>1400500000</v>
      </c>
      <c r="D59" s="23">
        <v>1793700000</v>
      </c>
      <c r="E59" s="23">
        <v>2558100000</v>
      </c>
      <c r="F59" s="23">
        <v>4760100000</v>
      </c>
      <c r="G59" s="23">
        <v>2030055000</v>
      </c>
    </row>
    <row r="60" spans="1:7" x14ac:dyDescent="0.25">
      <c r="A60" s="19">
        <v>52</v>
      </c>
      <c r="B60" s="20" t="s">
        <v>53</v>
      </c>
      <c r="C60" s="23"/>
      <c r="D60" s="23"/>
      <c r="E60" s="23"/>
      <c r="F60" s="23"/>
      <c r="G60" s="23"/>
    </row>
    <row r="61" spans="1:7" x14ac:dyDescent="0.25">
      <c r="A61" s="19">
        <v>53</v>
      </c>
      <c r="B61" s="20" t="s">
        <v>54</v>
      </c>
      <c r="C61" s="30">
        <v>544000000</v>
      </c>
      <c r="D61" s="30">
        <v>550000000</v>
      </c>
      <c r="E61" s="30">
        <v>570000000</v>
      </c>
      <c r="F61" s="30">
        <v>649500000</v>
      </c>
      <c r="G61" s="30">
        <v>623000000</v>
      </c>
    </row>
    <row r="62" spans="1:7" x14ac:dyDescent="0.25">
      <c r="A62" s="19">
        <v>54</v>
      </c>
      <c r="B62" s="20" t="s">
        <v>55</v>
      </c>
      <c r="C62" s="23">
        <v>1795000000</v>
      </c>
      <c r="D62" s="23">
        <v>2069034000</v>
      </c>
      <c r="E62" s="23">
        <v>2268363500</v>
      </c>
      <c r="F62" s="23">
        <v>2303127000</v>
      </c>
      <c r="G62" s="23">
        <v>231481800</v>
      </c>
    </row>
    <row r="63" spans="1:7" x14ac:dyDescent="0.25">
      <c r="A63" s="19">
        <v>55</v>
      </c>
      <c r="B63" s="20" t="s">
        <v>56</v>
      </c>
      <c r="C63" s="23">
        <v>736200000</v>
      </c>
      <c r="D63" s="23">
        <v>724551000</v>
      </c>
      <c r="E63" s="23">
        <v>123100000</v>
      </c>
      <c r="F63" s="23">
        <v>155300000</v>
      </c>
      <c r="G63" s="23">
        <v>74000000</v>
      </c>
    </row>
    <row r="64" spans="1:7" x14ac:dyDescent="0.25">
      <c r="A64" s="19">
        <v>56</v>
      </c>
      <c r="B64" s="20" t="s">
        <v>57</v>
      </c>
      <c r="C64" s="23">
        <v>275443000</v>
      </c>
      <c r="D64" s="23">
        <v>338000000</v>
      </c>
      <c r="E64" s="23">
        <v>360000000</v>
      </c>
      <c r="F64" s="23">
        <v>675700000</v>
      </c>
      <c r="G64" s="23">
        <v>385000000</v>
      </c>
    </row>
    <row r="65" spans="1:7" x14ac:dyDescent="0.25">
      <c r="A65" s="19">
        <v>57</v>
      </c>
      <c r="B65" s="20" t="s">
        <v>58</v>
      </c>
      <c r="C65" s="23">
        <v>780000000</v>
      </c>
      <c r="D65" s="23">
        <v>620000000</v>
      </c>
      <c r="E65" s="23">
        <v>868000000</v>
      </c>
      <c r="F65" s="23">
        <v>830000000</v>
      </c>
      <c r="G65" s="23">
        <v>450000000</v>
      </c>
    </row>
    <row r="66" spans="1:7" x14ac:dyDescent="0.25">
      <c r="A66" s="19">
        <v>58</v>
      </c>
      <c r="B66" s="20" t="s">
        <v>59</v>
      </c>
      <c r="C66" s="25">
        <f>45000000+15000000+15000000+45000000+18000000+20000000+15000000+30000000</f>
        <v>203000000</v>
      </c>
      <c r="D66" s="25">
        <f>45000000+15000000+15000000+45000000+18000000+20000000+15000000+15000000+30000000</f>
        <v>218000000</v>
      </c>
      <c r="E66" s="25">
        <f>45000000+15000000+15000000+45000000+18000000+20000000+15000000+15000000+30000000</f>
        <v>218000000</v>
      </c>
      <c r="F66" s="25">
        <f>45000000+15000000+15000000+45000000+18000000+20000000+15000000+15000000+30000000</f>
        <v>218000000</v>
      </c>
      <c r="G66" s="25">
        <f>45000000+15000000+45000000+22000000+20000000+15000000+30000000</f>
        <v>192000000</v>
      </c>
    </row>
    <row r="67" spans="1:7" x14ac:dyDescent="0.25">
      <c r="A67" s="19">
        <v>59</v>
      </c>
      <c r="B67" s="20" t="s">
        <v>60</v>
      </c>
      <c r="C67" s="23">
        <v>5468278500</v>
      </c>
      <c r="D67" s="23">
        <v>6717863500</v>
      </c>
      <c r="E67" s="23">
        <v>9971254662</v>
      </c>
      <c r="F67" s="23">
        <v>10814498974</v>
      </c>
      <c r="G67" s="23">
        <v>5781163650</v>
      </c>
    </row>
    <row r="68" spans="1:7" x14ac:dyDescent="0.25">
      <c r="A68" s="19">
        <v>60</v>
      </c>
      <c r="B68" s="20" t="s">
        <v>61</v>
      </c>
      <c r="C68" s="23">
        <v>500000000</v>
      </c>
      <c r="D68" s="23">
        <v>450000000</v>
      </c>
      <c r="E68" s="23">
        <v>450000000</v>
      </c>
      <c r="F68" s="23">
        <v>464890000</v>
      </c>
      <c r="G68" s="23">
        <v>314480000</v>
      </c>
    </row>
    <row r="69" spans="1:7" x14ac:dyDescent="0.25">
      <c r="A69" s="19">
        <v>61</v>
      </c>
      <c r="B69" s="20" t="s">
        <v>62</v>
      </c>
      <c r="C69" s="23">
        <v>1803000000</v>
      </c>
      <c r="D69" s="23">
        <v>2064076000</v>
      </c>
      <c r="E69" s="23">
        <v>2744279000</v>
      </c>
      <c r="F69" s="23">
        <v>2384367000</v>
      </c>
      <c r="G69" s="23">
        <v>1493881000</v>
      </c>
    </row>
    <row r="70" spans="1:7" x14ac:dyDescent="0.25">
      <c r="A70" s="19">
        <v>62</v>
      </c>
      <c r="B70" s="20" t="s">
        <v>63</v>
      </c>
      <c r="C70" s="23">
        <v>768000000</v>
      </c>
      <c r="D70" s="23">
        <v>720000000</v>
      </c>
      <c r="E70" s="23">
        <v>560000000</v>
      </c>
      <c r="F70" s="23">
        <v>432000000</v>
      </c>
      <c r="G70" s="23">
        <v>536000000</v>
      </c>
    </row>
    <row r="71" spans="1:7" x14ac:dyDescent="0.25">
      <c r="A71" s="19">
        <v>63</v>
      </c>
      <c r="B71" s="20" t="s">
        <v>64</v>
      </c>
      <c r="C71" s="23">
        <v>514000000</v>
      </c>
      <c r="D71" s="26">
        <v>600000000</v>
      </c>
      <c r="E71" s="23"/>
      <c r="F71" s="29">
        <v>77500000</v>
      </c>
      <c r="G71" s="23"/>
    </row>
  </sheetData>
  <mergeCells count="7">
    <mergeCell ref="A1:B1"/>
    <mergeCell ref="C1:G1"/>
    <mergeCell ref="C2:G2"/>
    <mergeCell ref="A4:G4"/>
    <mergeCell ref="A6:A7"/>
    <mergeCell ref="B6:B7"/>
    <mergeCell ref="C6:G6"/>
  </mergeCells>
  <pageMargins left="0.45" right="0.25" top="0.5" bottom="0.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workbookViewId="0">
      <selection activeCell="J6" sqref="J6"/>
    </sheetView>
  </sheetViews>
  <sheetFormatPr defaultRowHeight="15" x14ac:dyDescent="0.25"/>
  <cols>
    <col min="1" max="1" width="4.42578125" customWidth="1"/>
    <col min="2" max="2" width="16.5703125" customWidth="1"/>
    <col min="3" max="4" width="15.7109375" customWidth="1"/>
    <col min="5" max="5" width="15.28515625" customWidth="1"/>
    <col min="6" max="6" width="15.5703125" customWidth="1"/>
    <col min="7" max="7" width="14.42578125" customWidth="1"/>
  </cols>
  <sheetData>
    <row r="1" spans="1:7" ht="18.75" x14ac:dyDescent="0.3">
      <c r="A1" s="34" t="s">
        <v>73</v>
      </c>
      <c r="B1" s="35"/>
      <c r="C1" s="36" t="s">
        <v>72</v>
      </c>
      <c r="D1" s="36"/>
      <c r="E1" s="36"/>
      <c r="F1" s="36"/>
      <c r="G1" s="36"/>
    </row>
    <row r="2" spans="1:7" ht="18.75" x14ac:dyDescent="0.3">
      <c r="A2" s="14"/>
      <c r="B2" s="13"/>
      <c r="C2" s="37" t="s">
        <v>71</v>
      </c>
      <c r="D2" s="37"/>
      <c r="E2" s="37"/>
      <c r="F2" s="37"/>
      <c r="G2" s="37"/>
    </row>
    <row r="3" spans="1:7" x14ac:dyDescent="0.25">
      <c r="A3" s="14"/>
      <c r="B3" s="12"/>
      <c r="C3" s="12"/>
      <c r="D3" s="12"/>
      <c r="E3" s="12"/>
      <c r="F3" s="13"/>
      <c r="G3" s="12"/>
    </row>
    <row r="4" spans="1:7" ht="80.25" customHeight="1" x14ac:dyDescent="0.25">
      <c r="A4" s="43" t="s">
        <v>74</v>
      </c>
      <c r="B4" s="43"/>
      <c r="C4" s="43"/>
      <c r="D4" s="43"/>
      <c r="E4" s="43"/>
      <c r="F4" s="43"/>
      <c r="G4" s="43"/>
    </row>
    <row r="5" spans="1:7" x14ac:dyDescent="0.25">
      <c r="A5" s="9"/>
      <c r="B5" s="9"/>
      <c r="C5" s="9"/>
      <c r="D5" s="9"/>
      <c r="E5" s="9"/>
      <c r="F5" s="9"/>
      <c r="G5" s="9"/>
    </row>
    <row r="6" spans="1:7" ht="15.75" x14ac:dyDescent="0.25">
      <c r="A6" s="44" t="s">
        <v>0</v>
      </c>
      <c r="B6" s="45" t="s">
        <v>70</v>
      </c>
      <c r="C6" s="45" t="s">
        <v>69</v>
      </c>
      <c r="D6" s="45"/>
      <c r="E6" s="45"/>
      <c r="F6" s="45"/>
      <c r="G6" s="45"/>
    </row>
    <row r="7" spans="1:7" ht="15.75" x14ac:dyDescent="0.25">
      <c r="A7" s="44"/>
      <c r="B7" s="45"/>
      <c r="C7" s="32">
        <v>2017</v>
      </c>
      <c r="D7" s="32">
        <v>2018</v>
      </c>
      <c r="E7" s="32">
        <v>2019</v>
      </c>
      <c r="F7" s="32">
        <v>2020</v>
      </c>
      <c r="G7" s="32">
        <v>2021</v>
      </c>
    </row>
    <row r="8" spans="1:7" x14ac:dyDescent="0.25">
      <c r="A8" s="15"/>
      <c r="B8" s="16" t="s">
        <v>20</v>
      </c>
      <c r="C8" s="18">
        <f t="shared" ref="C8:D8" si="0">SUM(C9:C71)</f>
        <v>38269384646</v>
      </c>
      <c r="D8" s="18">
        <f t="shared" si="0"/>
        <v>41265648458</v>
      </c>
      <c r="E8" s="18">
        <f>SUM(E19:E71)</f>
        <v>47734815426</v>
      </c>
      <c r="F8" s="18">
        <f>SUM(F9:F71)</f>
        <v>56079513084</v>
      </c>
      <c r="G8" s="18">
        <f>SUM(G9:G71)</f>
        <v>49327382378</v>
      </c>
    </row>
    <row r="9" spans="1:7" x14ac:dyDescent="0.25">
      <c r="A9" s="19">
        <v>1</v>
      </c>
      <c r="B9" s="20" t="s">
        <v>1</v>
      </c>
      <c r="C9" s="21">
        <v>0</v>
      </c>
      <c r="D9" s="21">
        <v>0</v>
      </c>
      <c r="E9" s="22">
        <v>325000000</v>
      </c>
      <c r="F9" s="21">
        <v>0</v>
      </c>
      <c r="G9" s="21">
        <v>301500000</v>
      </c>
    </row>
    <row r="10" spans="1:7" x14ac:dyDescent="0.25">
      <c r="A10" s="19">
        <v>2</v>
      </c>
      <c r="B10" s="20" t="s">
        <v>2</v>
      </c>
      <c r="C10" s="23">
        <v>2460000000</v>
      </c>
      <c r="D10" s="23">
        <v>2460000000</v>
      </c>
      <c r="E10" s="23">
        <v>2460000000</v>
      </c>
      <c r="F10" s="23">
        <v>2435500000</v>
      </c>
      <c r="G10" s="23">
        <v>2435500000</v>
      </c>
    </row>
    <row r="11" spans="1:7" x14ac:dyDescent="0.25">
      <c r="A11" s="19">
        <v>3</v>
      </c>
      <c r="B11" s="20" t="s">
        <v>3</v>
      </c>
      <c r="C11" s="23">
        <v>988500000</v>
      </c>
      <c r="D11" s="23">
        <v>1181960000</v>
      </c>
      <c r="E11" s="23">
        <v>1328435000</v>
      </c>
      <c r="F11" s="23">
        <v>2431500000</v>
      </c>
      <c r="G11" s="23">
        <v>3293350000</v>
      </c>
    </row>
    <row r="12" spans="1:7" x14ac:dyDescent="0.25">
      <c r="A12" s="19">
        <v>4</v>
      </c>
      <c r="B12" s="20" t="s">
        <v>4</v>
      </c>
      <c r="C12" s="23">
        <v>525900000</v>
      </c>
      <c r="D12" s="23">
        <v>545430000</v>
      </c>
      <c r="E12" s="23">
        <v>869711000</v>
      </c>
      <c r="F12" s="23">
        <v>544179000</v>
      </c>
      <c r="G12" s="23">
        <v>404000000</v>
      </c>
    </row>
    <row r="13" spans="1:7" x14ac:dyDescent="0.25">
      <c r="A13" s="19">
        <v>5</v>
      </c>
      <c r="B13" s="20" t="s">
        <v>5</v>
      </c>
      <c r="C13" s="23">
        <v>361900000</v>
      </c>
      <c r="D13" s="23">
        <v>420000000</v>
      </c>
      <c r="E13" s="23">
        <v>453575000</v>
      </c>
      <c r="F13" s="23">
        <v>611860000</v>
      </c>
      <c r="G13" s="23">
        <v>268000000</v>
      </c>
    </row>
    <row r="14" spans="1:7" x14ac:dyDescent="0.25">
      <c r="A14" s="19">
        <v>6</v>
      </c>
      <c r="B14" s="20" t="s">
        <v>6</v>
      </c>
      <c r="C14" s="23">
        <v>32500000</v>
      </c>
      <c r="D14" s="23">
        <v>52000000</v>
      </c>
      <c r="E14" s="23">
        <v>148200000</v>
      </c>
      <c r="F14" s="23">
        <v>46500000</v>
      </c>
      <c r="G14" s="23">
        <v>37300000</v>
      </c>
    </row>
    <row r="15" spans="1:7" x14ac:dyDescent="0.25">
      <c r="A15" s="19">
        <v>7</v>
      </c>
      <c r="B15" s="20" t="s">
        <v>7</v>
      </c>
      <c r="C15" s="23">
        <v>900127000</v>
      </c>
      <c r="D15" s="23">
        <v>1072102000</v>
      </c>
      <c r="E15" s="23">
        <v>1189973000</v>
      </c>
      <c r="F15" s="23">
        <v>873537000</v>
      </c>
      <c r="G15" s="23">
        <v>1295297000</v>
      </c>
    </row>
    <row r="16" spans="1:7" x14ac:dyDescent="0.25">
      <c r="A16" s="19">
        <v>8</v>
      </c>
      <c r="B16" s="20" t="s">
        <v>8</v>
      </c>
      <c r="C16" s="23">
        <v>859000000</v>
      </c>
      <c r="D16" s="23">
        <v>901580000</v>
      </c>
      <c r="E16" s="23">
        <v>318000000</v>
      </c>
      <c r="F16" s="23">
        <v>543520000</v>
      </c>
      <c r="G16" s="23">
        <v>602780000</v>
      </c>
    </row>
    <row r="17" spans="1:7" x14ac:dyDescent="0.25">
      <c r="A17" s="19">
        <v>9</v>
      </c>
      <c r="B17" s="20" t="s">
        <v>9</v>
      </c>
      <c r="C17" s="23">
        <v>2158780000</v>
      </c>
      <c r="D17" s="23">
        <v>2193574000</v>
      </c>
      <c r="E17" s="23">
        <v>2602415000</v>
      </c>
      <c r="F17" s="23">
        <v>2550836000</v>
      </c>
      <c r="G17" s="23">
        <v>1877808000</v>
      </c>
    </row>
    <row r="18" spans="1:7" x14ac:dyDescent="0.25">
      <c r="A18" s="19">
        <v>10</v>
      </c>
      <c r="B18" s="20" t="s">
        <v>10</v>
      </c>
      <c r="C18" s="23">
        <v>172000000</v>
      </c>
      <c r="D18" s="23">
        <v>161000000</v>
      </c>
      <c r="E18" s="23">
        <v>341255000</v>
      </c>
      <c r="F18" s="23">
        <v>304400000</v>
      </c>
      <c r="G18" s="23">
        <v>297000000</v>
      </c>
    </row>
    <row r="19" spans="1:7" x14ac:dyDescent="0.25">
      <c r="A19" s="19">
        <v>11</v>
      </c>
      <c r="B19" s="20" t="s">
        <v>11</v>
      </c>
      <c r="C19" s="27"/>
      <c r="D19" s="27"/>
      <c r="E19" s="27"/>
      <c r="F19" s="27"/>
      <c r="G19" s="27"/>
    </row>
    <row r="20" spans="1:7" x14ac:dyDescent="0.25">
      <c r="A20" s="19">
        <v>12</v>
      </c>
      <c r="B20" s="20" t="s">
        <v>12</v>
      </c>
      <c r="C20" s="23">
        <v>361900000</v>
      </c>
      <c r="D20" s="23">
        <v>450000000</v>
      </c>
      <c r="E20" s="23">
        <v>527755000</v>
      </c>
      <c r="F20" s="23">
        <v>611860000</v>
      </c>
      <c r="G20" s="23">
        <v>518000000</v>
      </c>
    </row>
    <row r="21" spans="1:7" x14ac:dyDescent="0.25">
      <c r="A21" s="19">
        <v>13</v>
      </c>
      <c r="B21" s="20" t="s">
        <v>14</v>
      </c>
      <c r="C21" s="23">
        <v>263130000</v>
      </c>
      <c r="D21" s="23">
        <v>314370000</v>
      </c>
      <c r="E21" s="23">
        <v>477846000</v>
      </c>
      <c r="F21" s="23">
        <v>442106256</v>
      </c>
      <c r="G21" s="23">
        <v>435233869</v>
      </c>
    </row>
    <row r="22" spans="1:7" x14ac:dyDescent="0.25">
      <c r="A22" s="19">
        <v>14</v>
      </c>
      <c r="B22" s="20" t="s">
        <v>15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19">
        <v>15</v>
      </c>
      <c r="B23" s="20" t="s">
        <v>16</v>
      </c>
      <c r="C23" s="23">
        <v>233000000</v>
      </c>
      <c r="D23" s="23">
        <v>228100000</v>
      </c>
      <c r="E23" s="23">
        <v>528986000</v>
      </c>
      <c r="F23" s="23">
        <v>470555000</v>
      </c>
      <c r="G23" s="23">
        <v>511870000</v>
      </c>
    </row>
    <row r="24" spans="1:7" x14ac:dyDescent="0.25">
      <c r="A24" s="19">
        <v>16</v>
      </c>
      <c r="B24" s="20" t="s">
        <v>17</v>
      </c>
      <c r="C24" s="27">
        <v>35575000</v>
      </c>
      <c r="D24" s="27">
        <v>42940000</v>
      </c>
      <c r="E24" s="27">
        <v>507478000</v>
      </c>
      <c r="F24" s="27">
        <v>577850000</v>
      </c>
      <c r="G24" s="27">
        <v>398580000</v>
      </c>
    </row>
    <row r="25" spans="1:7" x14ac:dyDescent="0.25">
      <c r="A25" s="19">
        <v>17</v>
      </c>
      <c r="B25" s="20" t="s">
        <v>18</v>
      </c>
      <c r="C25" s="23">
        <v>12000000</v>
      </c>
      <c r="D25" s="23">
        <v>5000000</v>
      </c>
      <c r="E25" s="23">
        <v>3000000</v>
      </c>
      <c r="F25" s="23">
        <v>35650000</v>
      </c>
      <c r="G25" s="23">
        <v>298360000</v>
      </c>
    </row>
    <row r="26" spans="1:7" x14ac:dyDescent="0.25">
      <c r="A26" s="19">
        <v>18</v>
      </c>
      <c r="B26" s="20" t="s">
        <v>19</v>
      </c>
      <c r="C26" s="23">
        <v>1031881000</v>
      </c>
      <c r="D26" s="23">
        <v>1033420000</v>
      </c>
      <c r="E26" s="23">
        <v>1050182000</v>
      </c>
      <c r="F26" s="23">
        <v>1194700000</v>
      </c>
      <c r="G26" s="23">
        <v>936850000</v>
      </c>
    </row>
    <row r="27" spans="1:7" x14ac:dyDescent="0.25">
      <c r="A27" s="19">
        <v>19</v>
      </c>
      <c r="B27" s="20" t="s">
        <v>21</v>
      </c>
      <c r="C27" s="23">
        <v>860855000</v>
      </c>
      <c r="D27" s="23">
        <v>1001855000</v>
      </c>
      <c r="E27" s="23">
        <v>1146325000</v>
      </c>
      <c r="F27" s="23">
        <v>964455000</v>
      </c>
      <c r="G27" s="23">
        <v>934280000</v>
      </c>
    </row>
    <row r="28" spans="1:7" x14ac:dyDescent="0.25">
      <c r="A28" s="19">
        <v>20</v>
      </c>
      <c r="B28" s="20" t="s">
        <v>22</v>
      </c>
      <c r="C28" s="28"/>
      <c r="D28" s="28"/>
      <c r="E28" s="28"/>
      <c r="F28" s="28"/>
      <c r="G28" s="28"/>
    </row>
    <row r="29" spans="1:7" x14ac:dyDescent="0.25">
      <c r="A29" s="19">
        <v>21</v>
      </c>
      <c r="B29" s="20" t="s">
        <v>23</v>
      </c>
      <c r="C29" s="23">
        <v>170000000</v>
      </c>
      <c r="D29" s="23">
        <v>200000000</v>
      </c>
      <c r="E29" s="23">
        <v>213890000</v>
      </c>
      <c r="F29" s="23">
        <v>223150000</v>
      </c>
      <c r="G29" s="23">
        <v>203507000</v>
      </c>
    </row>
    <row r="30" spans="1:7" x14ac:dyDescent="0.25">
      <c r="A30" s="19">
        <v>22</v>
      </c>
      <c r="B30" s="20" t="s">
        <v>24</v>
      </c>
      <c r="C30" s="23">
        <v>0</v>
      </c>
      <c r="D30" s="23">
        <v>0</v>
      </c>
      <c r="E30" s="23">
        <v>8715941000</v>
      </c>
      <c r="F30" s="23">
        <v>8958649000</v>
      </c>
      <c r="G30" s="23">
        <v>6059753000</v>
      </c>
    </row>
    <row r="31" spans="1:7" x14ac:dyDescent="0.25">
      <c r="A31" s="19">
        <v>23</v>
      </c>
      <c r="B31" s="20" t="s">
        <v>25</v>
      </c>
      <c r="C31" s="23">
        <v>4860000000</v>
      </c>
      <c r="D31" s="23">
        <v>4860000000</v>
      </c>
      <c r="E31" s="23">
        <v>4860000000</v>
      </c>
      <c r="F31" s="23">
        <v>4860000000</v>
      </c>
      <c r="G31" s="23">
        <v>4860000000</v>
      </c>
    </row>
    <row r="32" spans="1:7" x14ac:dyDescent="0.25">
      <c r="A32" s="19">
        <v>24</v>
      </c>
      <c r="B32" s="20" t="s">
        <v>26</v>
      </c>
      <c r="C32" s="23">
        <v>2915000000</v>
      </c>
      <c r="D32" s="23">
        <v>2915000000</v>
      </c>
      <c r="E32" s="23">
        <v>2585000000</v>
      </c>
      <c r="F32" s="23">
        <v>2585000000</v>
      </c>
      <c r="G32" s="23">
        <v>2585000000</v>
      </c>
    </row>
    <row r="33" spans="1:7" x14ac:dyDescent="0.25">
      <c r="A33" s="19">
        <v>25</v>
      </c>
      <c r="B33" s="20" t="s">
        <v>27</v>
      </c>
      <c r="C33" s="23">
        <f>223*5000000</f>
        <v>1115000000</v>
      </c>
      <c r="D33" s="23">
        <f>223*5000000</f>
        <v>1115000000</v>
      </c>
      <c r="E33" s="23">
        <f>223*5000000</f>
        <v>1115000000</v>
      </c>
      <c r="F33" s="23">
        <f>223*5000000</f>
        <v>1115000000</v>
      </c>
      <c r="G33" s="23">
        <f>223*5000000</f>
        <v>1115000000</v>
      </c>
    </row>
    <row r="34" spans="1:7" x14ac:dyDescent="0.25">
      <c r="A34" s="19">
        <v>26</v>
      </c>
      <c r="B34" s="20" t="s">
        <v>28</v>
      </c>
      <c r="C34" s="23"/>
      <c r="D34" s="23"/>
      <c r="E34" s="23"/>
      <c r="F34" s="23"/>
      <c r="G34" s="23"/>
    </row>
    <row r="35" spans="1:7" x14ac:dyDescent="0.25">
      <c r="A35" s="19">
        <v>27</v>
      </c>
      <c r="B35" s="20" t="s">
        <v>29</v>
      </c>
      <c r="C35" s="23">
        <v>478030000</v>
      </c>
      <c r="D35" s="23">
        <v>491760000</v>
      </c>
      <c r="E35" s="23">
        <v>687286000</v>
      </c>
      <c r="F35" s="23">
        <v>649002000</v>
      </c>
      <c r="G35" s="23">
        <v>493935000</v>
      </c>
    </row>
    <row r="36" spans="1:7" x14ac:dyDescent="0.25">
      <c r="A36" s="19">
        <v>28</v>
      </c>
      <c r="B36" s="20" t="s">
        <v>30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19">
        <v>29</v>
      </c>
      <c r="B37" s="20" t="s">
        <v>31</v>
      </c>
      <c r="C37" s="23">
        <v>0</v>
      </c>
      <c r="D37" s="23">
        <v>20000000</v>
      </c>
      <c r="E37" s="23">
        <v>20000000</v>
      </c>
      <c r="F37" s="23">
        <v>25000000</v>
      </c>
      <c r="G37" s="23">
        <v>25000000</v>
      </c>
    </row>
    <row r="38" spans="1:7" x14ac:dyDescent="0.25">
      <c r="A38" s="19">
        <v>30</v>
      </c>
      <c r="B38" s="20" t="s">
        <v>32</v>
      </c>
      <c r="C38" s="23">
        <v>383000000</v>
      </c>
      <c r="D38" s="23">
        <v>390000000</v>
      </c>
      <c r="E38" s="23">
        <v>496718000</v>
      </c>
      <c r="F38" s="23">
        <v>532530000</v>
      </c>
      <c r="G38" s="23">
        <v>436188000</v>
      </c>
    </row>
    <row r="39" spans="1:7" x14ac:dyDescent="0.25">
      <c r="A39" s="19">
        <v>31</v>
      </c>
      <c r="B39" s="20" t="s">
        <v>33</v>
      </c>
      <c r="C39" s="23">
        <v>81000000</v>
      </c>
      <c r="D39" s="23">
        <v>96000000</v>
      </c>
      <c r="E39" s="23">
        <v>252000000</v>
      </c>
      <c r="F39" s="29">
        <v>191000000</v>
      </c>
      <c r="G39" s="23">
        <v>99600000</v>
      </c>
    </row>
    <row r="40" spans="1:7" x14ac:dyDescent="0.25">
      <c r="A40" s="19">
        <v>32</v>
      </c>
      <c r="B40" s="20" t="s">
        <v>65</v>
      </c>
      <c r="C40" s="23">
        <v>752000000</v>
      </c>
      <c r="D40" s="23">
        <v>803400000</v>
      </c>
      <c r="E40" s="23">
        <v>952000000</v>
      </c>
      <c r="F40" s="23">
        <v>640300000</v>
      </c>
      <c r="G40" s="23">
        <v>758108576</v>
      </c>
    </row>
    <row r="41" spans="1:7" x14ac:dyDescent="0.25">
      <c r="A41" s="19">
        <v>33</v>
      </c>
      <c r="B41" s="20" t="s">
        <v>34</v>
      </c>
      <c r="C41" s="23">
        <v>1037500000</v>
      </c>
      <c r="D41" s="23">
        <v>902000000</v>
      </c>
      <c r="E41" s="23">
        <v>777230000</v>
      </c>
      <c r="F41" s="23">
        <v>1163369000</v>
      </c>
      <c r="G41" s="23">
        <v>889762000</v>
      </c>
    </row>
    <row r="42" spans="1:7" x14ac:dyDescent="0.25">
      <c r="A42" s="19">
        <v>34</v>
      </c>
      <c r="B42" s="20" t="s">
        <v>35</v>
      </c>
      <c r="C42" s="23">
        <v>774100000</v>
      </c>
      <c r="D42" s="23">
        <v>773000000</v>
      </c>
      <c r="E42" s="23">
        <v>1045000000</v>
      </c>
      <c r="F42" s="23">
        <v>888200000</v>
      </c>
      <c r="G42" s="23">
        <v>881400000</v>
      </c>
    </row>
    <row r="43" spans="1:7" x14ac:dyDescent="0.25">
      <c r="A43" s="19">
        <v>35</v>
      </c>
      <c r="B43" s="20" t="s">
        <v>36</v>
      </c>
      <c r="C43" s="23"/>
      <c r="D43" s="23"/>
      <c r="E43" s="23"/>
      <c r="F43" s="23"/>
      <c r="G43" s="23"/>
    </row>
    <row r="44" spans="1:7" x14ac:dyDescent="0.25">
      <c r="A44" s="19">
        <v>36</v>
      </c>
      <c r="B44" s="20" t="s">
        <v>37</v>
      </c>
      <c r="C44" s="23">
        <v>532529</v>
      </c>
      <c r="D44" s="23">
        <v>584062</v>
      </c>
      <c r="E44" s="23">
        <v>985358</v>
      </c>
      <c r="F44" s="23">
        <v>957115</v>
      </c>
      <c r="G44" s="23">
        <v>610483</v>
      </c>
    </row>
    <row r="45" spans="1:7" x14ac:dyDescent="0.25">
      <c r="A45" s="19">
        <v>37</v>
      </c>
      <c r="B45" s="20" t="s">
        <v>38</v>
      </c>
      <c r="C45" s="23">
        <v>155500000</v>
      </c>
      <c r="D45" s="23">
        <v>182600000</v>
      </c>
      <c r="E45" s="23">
        <v>421300000</v>
      </c>
      <c r="F45" s="23">
        <v>280350000</v>
      </c>
      <c r="G45" s="23">
        <v>244360000</v>
      </c>
    </row>
    <row r="46" spans="1:7" x14ac:dyDescent="0.25">
      <c r="A46" s="19">
        <v>38</v>
      </c>
      <c r="B46" s="20" t="s">
        <v>39</v>
      </c>
      <c r="C46" s="25">
        <v>1125493000</v>
      </c>
      <c r="D46" s="25">
        <v>1145514000</v>
      </c>
      <c r="E46" s="25">
        <v>3195848000</v>
      </c>
      <c r="F46" s="25">
        <v>2429878937</v>
      </c>
      <c r="G46" s="25">
        <v>1981110510</v>
      </c>
    </row>
    <row r="47" spans="1:7" x14ac:dyDescent="0.25">
      <c r="A47" s="19">
        <v>39</v>
      </c>
      <c r="B47" s="20" t="s">
        <v>40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</row>
    <row r="48" spans="1:7" x14ac:dyDescent="0.25">
      <c r="A48" s="19">
        <v>40</v>
      </c>
      <c r="B48" s="20" t="s">
        <v>41</v>
      </c>
      <c r="C48" s="23"/>
      <c r="D48" s="23"/>
      <c r="E48" s="23"/>
      <c r="F48" s="23"/>
      <c r="G48" s="23"/>
    </row>
    <row r="49" spans="1:7" x14ac:dyDescent="0.25">
      <c r="A49" s="19">
        <v>41</v>
      </c>
      <c r="B49" s="20" t="s">
        <v>42</v>
      </c>
      <c r="C49" s="23">
        <v>1408990000</v>
      </c>
      <c r="D49" s="23">
        <v>1220000000</v>
      </c>
      <c r="E49" s="23">
        <v>1377324000</v>
      </c>
      <c r="F49" s="23">
        <v>124300000</v>
      </c>
      <c r="G49" s="23">
        <v>1003700000</v>
      </c>
    </row>
    <row r="50" spans="1:7" x14ac:dyDescent="0.25">
      <c r="A50" s="19">
        <v>42</v>
      </c>
      <c r="B50" s="20" t="s">
        <v>43</v>
      </c>
      <c r="C50" s="23">
        <v>399000000</v>
      </c>
      <c r="D50" s="23">
        <v>391000000</v>
      </c>
      <c r="E50" s="23">
        <v>482000000</v>
      </c>
      <c r="F50" s="23">
        <v>381000000</v>
      </c>
      <c r="G50" s="23">
        <v>341000000</v>
      </c>
    </row>
    <row r="51" spans="1:7" x14ac:dyDescent="0.25">
      <c r="A51" s="19">
        <v>43</v>
      </c>
      <c r="B51" s="20" t="s">
        <v>44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</row>
    <row r="52" spans="1:7" x14ac:dyDescent="0.25">
      <c r="A52" s="19">
        <v>44</v>
      </c>
      <c r="B52" s="20" t="s">
        <v>45</v>
      </c>
      <c r="C52" s="23">
        <v>388553000</v>
      </c>
      <c r="D52" s="23">
        <v>416375000</v>
      </c>
      <c r="E52" s="23">
        <v>542860000</v>
      </c>
      <c r="F52" s="23">
        <v>601649000</v>
      </c>
      <c r="G52" s="23">
        <v>330166500</v>
      </c>
    </row>
    <row r="53" spans="1:7" x14ac:dyDescent="0.25">
      <c r="A53" s="19">
        <v>45</v>
      </c>
      <c r="B53" s="20" t="s">
        <v>46</v>
      </c>
      <c r="C53" s="23">
        <v>1503170000</v>
      </c>
      <c r="D53" s="23">
        <v>1510050000</v>
      </c>
      <c r="E53" s="23">
        <v>1524160000</v>
      </c>
      <c r="F53" s="23">
        <v>1323458300</v>
      </c>
      <c r="G53" s="23">
        <v>928380100</v>
      </c>
    </row>
    <row r="54" spans="1:7" x14ac:dyDescent="0.25">
      <c r="A54" s="19">
        <v>46</v>
      </c>
      <c r="B54" s="20" t="s">
        <v>47</v>
      </c>
      <c r="C54" s="23">
        <v>127600</v>
      </c>
      <c r="D54" s="23">
        <v>126700</v>
      </c>
      <c r="E54" s="23">
        <v>163040000</v>
      </c>
      <c r="F54" s="23">
        <v>136646000</v>
      </c>
      <c r="G54" s="23">
        <v>362301000</v>
      </c>
    </row>
    <row r="55" spans="1:7" x14ac:dyDescent="0.25">
      <c r="A55" s="19">
        <v>47</v>
      </c>
      <c r="B55" s="20" t="s">
        <v>48</v>
      </c>
      <c r="C55" s="23"/>
      <c r="D55" s="23"/>
      <c r="E55" s="23"/>
      <c r="F55" s="23"/>
      <c r="G55" s="23"/>
    </row>
    <row r="56" spans="1:7" x14ac:dyDescent="0.25">
      <c r="A56" s="19">
        <v>48</v>
      </c>
      <c r="B56" s="20" t="s">
        <v>49</v>
      </c>
      <c r="C56" s="23">
        <v>0</v>
      </c>
      <c r="D56" s="23">
        <v>0</v>
      </c>
      <c r="E56" s="23">
        <v>0</v>
      </c>
      <c r="F56" s="23">
        <v>20000000</v>
      </c>
      <c r="G56" s="23">
        <v>0</v>
      </c>
    </row>
    <row r="57" spans="1:7" x14ac:dyDescent="0.25">
      <c r="A57" s="19">
        <v>49</v>
      </c>
      <c r="B57" s="20" t="s">
        <v>50</v>
      </c>
      <c r="C57" s="23">
        <v>472370000</v>
      </c>
      <c r="D57" s="23">
        <v>470006000</v>
      </c>
      <c r="E57" s="23">
        <v>986782000</v>
      </c>
      <c r="F57" s="23">
        <v>838129000</v>
      </c>
      <c r="G57" s="23">
        <v>850169000</v>
      </c>
    </row>
    <row r="58" spans="1:7" x14ac:dyDescent="0.25">
      <c r="A58" s="19">
        <v>50</v>
      </c>
      <c r="B58" s="20" t="s">
        <v>51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</row>
    <row r="59" spans="1:7" x14ac:dyDescent="0.25">
      <c r="A59" s="19">
        <v>51</v>
      </c>
      <c r="B59" s="20" t="s">
        <v>52</v>
      </c>
      <c r="C59" s="23">
        <v>584000000</v>
      </c>
      <c r="D59" s="23">
        <v>852420000</v>
      </c>
      <c r="E59" s="23">
        <v>1029050000</v>
      </c>
      <c r="F59" s="23">
        <v>1232910000</v>
      </c>
      <c r="G59" s="23">
        <v>696799000</v>
      </c>
    </row>
    <row r="60" spans="1:7" x14ac:dyDescent="0.25">
      <c r="A60" s="19">
        <v>52</v>
      </c>
      <c r="B60" s="20" t="s">
        <v>53</v>
      </c>
      <c r="C60" s="23"/>
      <c r="D60" s="23"/>
      <c r="E60" s="23"/>
      <c r="F60" s="23"/>
      <c r="G60" s="23"/>
    </row>
    <row r="61" spans="1:7" x14ac:dyDescent="0.25">
      <c r="A61" s="19">
        <v>53</v>
      </c>
      <c r="B61" s="20" t="s">
        <v>54</v>
      </c>
      <c r="C61" s="30">
        <v>642000000</v>
      </c>
      <c r="D61" s="30">
        <v>682000000</v>
      </c>
      <c r="E61" s="30">
        <v>745000000</v>
      </c>
      <c r="F61" s="30">
        <v>753570000</v>
      </c>
      <c r="G61" s="30">
        <v>535980000</v>
      </c>
    </row>
    <row r="62" spans="1:7" x14ac:dyDescent="0.25">
      <c r="A62" s="19">
        <v>54</v>
      </c>
      <c r="B62" s="20" t="s">
        <v>55</v>
      </c>
      <c r="C62" s="23">
        <v>823662017</v>
      </c>
      <c r="D62" s="23">
        <v>1106493018</v>
      </c>
      <c r="E62" s="23">
        <v>1641942000</v>
      </c>
      <c r="F62" s="23">
        <v>1641756000</v>
      </c>
      <c r="G62" s="23">
        <v>1720230000</v>
      </c>
    </row>
    <row r="63" spans="1:7" x14ac:dyDescent="0.25">
      <c r="A63" s="19">
        <v>55</v>
      </c>
      <c r="B63" s="20" t="s">
        <v>56</v>
      </c>
      <c r="C63" s="23">
        <v>1056000000</v>
      </c>
      <c r="D63" s="23">
        <v>1056000000</v>
      </c>
      <c r="E63" s="23">
        <v>1237519000</v>
      </c>
      <c r="F63" s="23">
        <v>1614000000</v>
      </c>
      <c r="G63" s="23">
        <v>1024084600</v>
      </c>
    </row>
    <row r="64" spans="1:7" x14ac:dyDescent="0.25">
      <c r="A64" s="19">
        <v>56</v>
      </c>
      <c r="B64" s="20" t="s">
        <v>57</v>
      </c>
      <c r="C64" s="23">
        <v>449100000</v>
      </c>
      <c r="D64" s="23">
        <v>473400000</v>
      </c>
      <c r="E64" s="23">
        <v>517551000</v>
      </c>
      <c r="F64" s="23">
        <v>374750000</v>
      </c>
      <c r="G64" s="23">
        <v>351400000</v>
      </c>
    </row>
    <row r="65" spans="1:7" x14ac:dyDescent="0.25">
      <c r="A65" s="19">
        <v>57</v>
      </c>
      <c r="B65" s="20" t="s">
        <v>58</v>
      </c>
      <c r="C65" s="23">
        <v>235000000</v>
      </c>
      <c r="D65" s="23">
        <v>250000000</v>
      </c>
      <c r="E65" s="23">
        <v>265000000</v>
      </c>
      <c r="F65" s="23">
        <v>280000000</v>
      </c>
      <c r="G65" s="23">
        <v>140000000</v>
      </c>
    </row>
    <row r="66" spans="1:7" x14ac:dyDescent="0.25">
      <c r="A66" s="19">
        <v>58</v>
      </c>
      <c r="B66" s="20" t="s">
        <v>59</v>
      </c>
      <c r="C66" s="25">
        <f>33000000+40320000+98000000</f>
        <v>171320000</v>
      </c>
      <c r="D66" s="25">
        <f>33000000+40320000+98000000</f>
        <v>171320000</v>
      </c>
      <c r="E66" s="25">
        <f>33000000+40320000+98000000</f>
        <v>171320000</v>
      </c>
      <c r="F66" s="25">
        <f>31500000+77700000+98000000</f>
        <v>207200000</v>
      </c>
      <c r="G66" s="25">
        <f>31500000+112800000+98000000+500000</f>
        <v>242800000</v>
      </c>
    </row>
    <row r="67" spans="1:7" x14ac:dyDescent="0.25">
      <c r="A67" s="19">
        <v>59</v>
      </c>
      <c r="B67" s="20" t="s">
        <v>60</v>
      </c>
      <c r="C67" s="23">
        <v>3181808500</v>
      </c>
      <c r="D67" s="23">
        <v>4173846678</v>
      </c>
      <c r="E67" s="23">
        <v>5399274060</v>
      </c>
      <c r="F67" s="23">
        <v>5330649176</v>
      </c>
      <c r="G67" s="23">
        <v>3557790740</v>
      </c>
    </row>
    <row r="68" spans="1:7" x14ac:dyDescent="0.25">
      <c r="A68" s="19">
        <v>60</v>
      </c>
      <c r="B68" s="20" t="s">
        <v>61</v>
      </c>
      <c r="C68" s="23">
        <v>200000000</v>
      </c>
      <c r="D68" s="23">
        <v>200000000</v>
      </c>
      <c r="E68" s="23">
        <v>150000000</v>
      </c>
      <c r="F68" s="23">
        <v>109630000</v>
      </c>
      <c r="G68" s="23">
        <v>84226000</v>
      </c>
    </row>
    <row r="69" spans="1:7" x14ac:dyDescent="0.25">
      <c r="A69" s="19">
        <v>61</v>
      </c>
      <c r="B69" s="20" t="s">
        <v>62</v>
      </c>
      <c r="C69" s="23">
        <v>1105080000</v>
      </c>
      <c r="D69" s="23">
        <v>1789422000</v>
      </c>
      <c r="E69" s="23">
        <v>1159223008</v>
      </c>
      <c r="F69" s="23">
        <v>1247349300</v>
      </c>
      <c r="G69" s="23">
        <v>916312000</v>
      </c>
    </row>
    <row r="70" spans="1:7" x14ac:dyDescent="0.25">
      <c r="A70" s="19">
        <v>62</v>
      </c>
      <c r="B70" s="20" t="s">
        <v>63</v>
      </c>
      <c r="C70" s="23">
        <v>545000000</v>
      </c>
      <c r="D70" s="23">
        <v>545000000</v>
      </c>
      <c r="E70" s="23">
        <v>763000000</v>
      </c>
      <c r="F70" s="23">
        <v>654000000</v>
      </c>
      <c r="G70" s="23">
        <v>763000000</v>
      </c>
    </row>
    <row r="71" spans="1:7" x14ac:dyDescent="0.25">
      <c r="A71" s="19">
        <v>63</v>
      </c>
      <c r="B71" s="20" t="s">
        <v>64</v>
      </c>
      <c r="C71" s="23"/>
      <c r="D71" s="23"/>
      <c r="E71" s="23"/>
      <c r="F71" s="29">
        <v>27122000</v>
      </c>
      <c r="G71" s="23"/>
    </row>
  </sheetData>
  <mergeCells count="7">
    <mergeCell ref="A1:B1"/>
    <mergeCell ref="C1:G1"/>
    <mergeCell ref="C2:G2"/>
    <mergeCell ref="A4:G4"/>
    <mergeCell ref="A6:A7"/>
    <mergeCell ref="B6:B7"/>
    <mergeCell ref="C6:G6"/>
  </mergeCells>
  <pageMargins left="0.45" right="0.2" top="0.5" bottom="0.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Cấp tỉnh</vt:lpstr>
      <vt:lpstr>Cấp huyện</vt:lpstr>
      <vt:lpstr>Cấp xã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2022-02-08T08:10:28Z</dcterms:modified>
</cp:coreProperties>
</file>